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6"/>
  <workbookPr/>
  <mc:AlternateContent xmlns:mc="http://schemas.openxmlformats.org/markup-compatibility/2006">
    <mc:Choice Requires="x15">
      <x15ac:absPath xmlns:x15ac="http://schemas.microsoft.com/office/spreadsheetml/2010/11/ac" url="https://ldzlv-my.sharepoint.com/personal/tomsonsk_ldz_lv/Documents/Microsoft Teams Chat Files/"/>
    </mc:Choice>
  </mc:AlternateContent>
  <xr:revisionPtr revIDLastSave="0" documentId="13_ncr:1_{747FA7F6-9127-499E-BCD0-D87DF42A732D}" xr6:coauthVersionLast="47" xr6:coauthVersionMax="47" xr10:uidLastSave="{00000000-0000-0000-0000-000000000000}"/>
  <bookViews>
    <workbookView xWindow="1905" yWindow="1905" windowWidth="21600" windowHeight="11235" xr2:uid="{00000000-000D-0000-FFFF-FFFF00000000}"/>
  </bookViews>
  <sheets>
    <sheet name="Summary" sheetId="1" r:id="rId1"/>
    <sheet name="2M62U &amp; 2TE10U" sheetId="8" r:id="rId2"/>
    <sheet name="2M62U &amp; 2TE10U without dublic." sheetId="9" r:id="rId3"/>
  </sheets>
  <definedNames>
    <definedName name="_xlnm.Print_Area" localSheetId="1">'2M62U &amp; 2TE10U'!$A$1:$H$432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81" i="1" l="1"/>
  <c r="D446" i="1"/>
  <c r="D290" i="1"/>
  <c r="D5" i="1"/>
  <c r="D270" i="1"/>
  <c r="D332" i="1"/>
  <c r="D331" i="1"/>
  <c r="D339" i="1"/>
  <c r="D282" i="1"/>
  <c r="D276" i="1"/>
  <c r="D456" i="1"/>
  <c r="D359" i="1"/>
  <c r="D248" i="1"/>
  <c r="D408" i="1"/>
  <c r="D10" i="1"/>
  <c r="D14" i="1"/>
  <c r="D187" i="1"/>
  <c r="D30" i="1"/>
  <c r="D112" i="1"/>
  <c r="D9" i="1"/>
  <c r="D137" i="1"/>
  <c r="D227" i="1"/>
  <c r="D440" i="1"/>
  <c r="D310" i="1"/>
  <c r="D205" i="1"/>
  <c r="D445" i="1"/>
  <c r="D2" i="1"/>
  <c r="D277" i="1"/>
  <c r="D283" i="1"/>
  <c r="D94" i="1"/>
  <c r="D443" i="1"/>
  <c r="D122" i="1"/>
  <c r="D35" i="1"/>
  <c r="D107" i="1"/>
  <c r="D472" i="1"/>
  <c r="D202" i="1"/>
  <c r="D87" i="1"/>
  <c r="D175" i="1"/>
  <c r="D162" i="1"/>
  <c r="D469" i="1"/>
  <c r="D370" i="1"/>
  <c r="D164" i="1"/>
  <c r="D309" i="1"/>
  <c r="D278" i="1"/>
  <c r="D293" i="1"/>
  <c r="D215" i="1"/>
  <c r="D8" i="1"/>
  <c r="D423" i="1"/>
  <c r="D149" i="1"/>
  <c r="D76" i="1"/>
  <c r="D24" i="1"/>
  <c r="D143" i="1"/>
  <c r="D241" i="1"/>
  <c r="D64" i="1"/>
  <c r="D380" i="1"/>
  <c r="D393" i="1"/>
  <c r="D356" i="1"/>
  <c r="D428" i="1"/>
  <c r="D75" i="1"/>
  <c r="D100" i="1"/>
  <c r="D197" i="1"/>
  <c r="D180" i="1"/>
  <c r="D204" i="1"/>
  <c r="D244" i="1"/>
  <c r="D286" i="1"/>
  <c r="D50" i="1"/>
  <c r="D238" i="1"/>
  <c r="D207" i="1"/>
  <c r="D193" i="1"/>
  <c r="D199" i="1"/>
  <c r="D198" i="1"/>
  <c r="D28" i="1"/>
  <c r="D52" i="1"/>
  <c r="D58" i="1"/>
  <c r="D138" i="1"/>
  <c r="D147" i="1"/>
  <c r="D146" i="1"/>
  <c r="D145" i="1"/>
  <c r="D153" i="1"/>
  <c r="D161" i="1"/>
  <c r="D158" i="1"/>
  <c r="D462" i="1"/>
  <c r="D463" i="1"/>
  <c r="D417" i="1"/>
  <c r="D433" i="1"/>
  <c r="D381" i="1"/>
  <c r="D385" i="1"/>
  <c r="D384" i="1"/>
  <c r="D383" i="1"/>
  <c r="D375" i="1"/>
  <c r="D67" i="1"/>
  <c r="D325" i="1"/>
  <c r="D389" i="1"/>
  <c r="D377" i="1"/>
  <c r="D461" i="1"/>
  <c r="E342" i="9"/>
  <c r="E205" i="9"/>
  <c r="E195" i="9"/>
  <c r="E167" i="9"/>
  <c r="E161" i="9"/>
  <c r="E158" i="9"/>
  <c r="E154" i="9"/>
  <c r="E150" i="9"/>
  <c r="E134" i="9"/>
  <c r="E133" i="9"/>
  <c r="E100" i="9"/>
  <c r="E86" i="9"/>
  <c r="E84" i="9"/>
  <c r="E79" i="9"/>
  <c r="E74" i="9"/>
  <c r="E71" i="9"/>
  <c r="E39" i="9"/>
  <c r="E22" i="9"/>
  <c r="E21" i="9"/>
</calcChain>
</file>

<file path=xl/sharedStrings.xml><?xml version="1.0" encoding="utf-8"?>
<sst xmlns="http://schemas.openxmlformats.org/spreadsheetml/2006/main" count="5428" uniqueCount="1351">
  <si>
    <t>Item No</t>
  </si>
  <si>
    <t>SAP number</t>
  </si>
  <si>
    <t>Title ENG</t>
  </si>
  <si>
    <t>Quantity</t>
  </si>
  <si>
    <t>Unit</t>
  </si>
  <si>
    <t>Price, EUR</t>
  </si>
  <si>
    <t>Compatible with 2M62U</t>
  </si>
  <si>
    <t>Compatible with 2TE10U</t>
  </si>
  <si>
    <t>ČME</t>
  </si>
  <si>
    <t>TEP70</t>
  </si>
  <si>
    <t>2TE116</t>
  </si>
  <si>
    <t>3TE10MK</t>
  </si>
  <si>
    <t>M62</t>
  </si>
  <si>
    <t>WM sliežu</t>
  </si>
  <si>
    <t>TEM2</t>
  </si>
  <si>
    <t>3TE10MK-</t>
  </si>
  <si>
    <t>TGM</t>
  </si>
  <si>
    <t>VRC</t>
  </si>
  <si>
    <t>16000030885</t>
  </si>
  <si>
    <t>Control unit 705</t>
  </si>
  <si>
    <t>PCS</t>
  </si>
  <si>
    <t>x</t>
  </si>
  <si>
    <t>16000044918</t>
  </si>
  <si>
    <t>PDH50 5705.11 ČME-3 smart device</t>
  </si>
  <si>
    <t>16000037432</t>
  </si>
  <si>
    <t>ORION RV-4-KV-D radio set (2-channel)</t>
  </si>
  <si>
    <t>16000044312</t>
  </si>
  <si>
    <t>Compressor bearing support 431.1</t>
  </si>
  <si>
    <t>16000006742</t>
  </si>
  <si>
    <t>Rotor 4TK.04.000spč.03</t>
  </si>
  <si>
    <t>16000046684</t>
  </si>
  <si>
    <t>Rotor 4TK.04.000spč.04</t>
  </si>
  <si>
    <t>16000007302</t>
  </si>
  <si>
    <t>Oil pump 9D100.12Sb-1</t>
  </si>
  <si>
    <t>16000043832</t>
  </si>
  <si>
    <t>Grease ring No. 580.1</t>
  </si>
  <si>
    <t>KOM</t>
  </si>
  <si>
    <t>16000043837</t>
  </si>
  <si>
    <t>Compressor bearing insert 433.1</t>
  </si>
  <si>
    <t>16000007545</t>
  </si>
  <si>
    <t>4-axle tank wagon with BL frame</t>
  </si>
  <si>
    <t>GAB</t>
  </si>
  <si>
    <t>X</t>
  </si>
  <si>
    <t>16000022219</t>
  </si>
  <si>
    <t>Hydraulic motor A10FM18</t>
  </si>
  <si>
    <t>16000042070</t>
  </si>
  <si>
    <t>Casing No. 582</t>
  </si>
  <si>
    <t>16000043836</t>
  </si>
  <si>
    <t>Turbine bearing insert No. 482.2</t>
  </si>
  <si>
    <t>16000007077</t>
  </si>
  <si>
    <t>Filter 10D100.68.sb</t>
  </si>
  <si>
    <t>16000033590</t>
  </si>
  <si>
    <t>Socket housing 2TE10L.30.56.023</t>
  </si>
  <si>
    <t>16000002782</t>
  </si>
  <si>
    <t>Pump TEP70.85.30.012sb</t>
  </si>
  <si>
    <t>16000002748</t>
  </si>
  <si>
    <t>Hydraulic shock absorber TEP70.31.08.003sb</t>
  </si>
  <si>
    <t>16000044546</t>
  </si>
  <si>
    <t>Gear D100.08.004.1</t>
  </si>
  <si>
    <t>16000007022</t>
  </si>
  <si>
    <t>Fuel level sensor DUT870FR</t>
  </si>
  <si>
    <t>16000045107</t>
  </si>
  <si>
    <t>Fuel pump DUT1010FR with filter block</t>
  </si>
  <si>
    <t>16000004456</t>
  </si>
  <si>
    <t>Support 2TE116.30.33.165</t>
  </si>
  <si>
    <t>16000002311</t>
  </si>
  <si>
    <t>Insert 6D49.36.01.1</t>
  </si>
  <si>
    <t>16000004413</t>
  </si>
  <si>
    <t>Shaft 10D100.37.126.2</t>
  </si>
  <si>
    <t>16000004462</t>
  </si>
  <si>
    <t>Wheel M62.85.11.016</t>
  </si>
  <si>
    <t>16000002250</t>
  </si>
  <si>
    <t>Roller 11D45.66.33.1</t>
  </si>
  <si>
    <t>16000001492</t>
  </si>
  <si>
    <t>Wheel 10D100.37.030sb</t>
  </si>
  <si>
    <t>16000001442</t>
  </si>
  <si>
    <t>Shaft 10D100.08.100</t>
  </si>
  <si>
    <t>16000002201</t>
  </si>
  <si>
    <t>Base 11D40.78.20</t>
  </si>
  <si>
    <t>16000043834</t>
  </si>
  <si>
    <t>Suction cover No. 435</t>
  </si>
  <si>
    <t>16000032020</t>
  </si>
  <si>
    <t>Gear D100.25.101sb 1</t>
  </si>
  <si>
    <t>16000000355</t>
  </si>
  <si>
    <t>Sukturis 3212 GDD16 1013181</t>
  </si>
  <si>
    <t>16000006566</t>
  </si>
  <si>
    <t>Rumba D100.25.001</t>
  </si>
  <si>
    <t>16000002310</t>
  </si>
  <si>
    <t>Casing (6D49.36.02.1) ref. 6D49.36.01.1</t>
  </si>
  <si>
    <t>16000025210</t>
  </si>
  <si>
    <t>Gear 2TE10L.85.15.145/233</t>
  </si>
  <si>
    <t>16000001495</t>
  </si>
  <si>
    <t>Roller 9D100.37.141</t>
  </si>
  <si>
    <t>16000030816</t>
  </si>
  <si>
    <t>Hob 9D100.36.007 sb 1</t>
  </si>
  <si>
    <t>16000004519</t>
  </si>
  <si>
    <t>Wheel 2127.85.12.011</t>
  </si>
  <si>
    <t>16000030815</t>
  </si>
  <si>
    <t>Hob 10D100.36.016 sb</t>
  </si>
  <si>
    <t>16000007021</t>
  </si>
  <si>
    <t>Fuel level sensor DUT1010FR</t>
  </si>
  <si>
    <t>16000004408</t>
  </si>
  <si>
    <t>Gear D100.25.002.1</t>
  </si>
  <si>
    <t>16000000638</t>
  </si>
  <si>
    <t>Regulator 2Xsb7</t>
  </si>
  <si>
    <t>16000004953</t>
  </si>
  <si>
    <t>Resistor PS-50422UHLZ</t>
  </si>
  <si>
    <t>16000030896</t>
  </si>
  <si>
    <t>Hydraulic damper 335.00.000</t>
  </si>
  <si>
    <t>16000001544</t>
  </si>
  <si>
    <t>Roller M62.85.01.013.1</t>
  </si>
  <si>
    <t>16000002187</t>
  </si>
  <si>
    <t>Skirt 40D.22.01-1</t>
  </si>
  <si>
    <t>16000045057</t>
  </si>
  <si>
    <t>Lid No. 653</t>
  </si>
  <si>
    <t>16000025979</t>
  </si>
  <si>
    <t>Pump 10D100.27.101sb</t>
  </si>
  <si>
    <t>16000003457</t>
  </si>
  <si>
    <t>Electric motor 418</t>
  </si>
  <si>
    <t>16000002190</t>
  </si>
  <si>
    <t>Insert 14D40.22.1sb</t>
  </si>
  <si>
    <t>16000025435</t>
  </si>
  <si>
    <t>Wheel 2 d100.11.003.3</t>
  </si>
  <si>
    <t>16000001439</t>
  </si>
  <si>
    <t>Roller D100.08.005.3</t>
  </si>
  <si>
    <t>16000039302</t>
  </si>
  <si>
    <t>Roller 2TE10L.85.01.118</t>
  </si>
  <si>
    <t>x??</t>
  </si>
  <si>
    <t>16000001423</t>
  </si>
  <si>
    <t>Piston D100.04.001.5V</t>
  </si>
  <si>
    <t>16000001424</t>
  </si>
  <si>
    <t>Piston D100.04.002.5V</t>
  </si>
  <si>
    <t>16000004916</t>
  </si>
  <si>
    <t>Block L116 ALSN</t>
  </si>
  <si>
    <t>x???</t>
  </si>
  <si>
    <t>16000007024</t>
  </si>
  <si>
    <t>MPX 5700 pressure sensor</t>
  </si>
  <si>
    <t>16000001438</t>
  </si>
  <si>
    <t>Shaft D100.08.057.4</t>
  </si>
  <si>
    <t>16000007309</t>
  </si>
  <si>
    <t>Insert 2D100.01.101sb1(c-2)</t>
  </si>
  <si>
    <t>16000004404</t>
  </si>
  <si>
    <t>Coupling D100.08.024</t>
  </si>
  <si>
    <t>16000037810</t>
  </si>
  <si>
    <t>Support UP1K-2 GOST P52916-2008</t>
  </si>
  <si>
    <t>16000046679</t>
  </si>
  <si>
    <t>4TK.7.11-04 nozzle unit</t>
  </si>
  <si>
    <t>16000046680</t>
  </si>
  <si>
    <t>4TK.7.11-05 nozzle unit</t>
  </si>
  <si>
    <t>16000004407</t>
  </si>
  <si>
    <t>Cross-piece 2D100.25.015</t>
  </si>
  <si>
    <t>16000004253</t>
  </si>
  <si>
    <t>PR3 N1641P insulator</t>
  </si>
  <si>
    <t>16000040877</t>
  </si>
  <si>
    <t>Switch for hinged doors with lever WM15S12</t>
  </si>
  <si>
    <t>11000041974</t>
  </si>
  <si>
    <t>Converter SD-15C-12</t>
  </si>
  <si>
    <t>11000017619</t>
  </si>
  <si>
    <t>MTP-60-16 pressure gauge</t>
  </si>
  <si>
    <t>16000002768</t>
  </si>
  <si>
    <t>Glass Lok.TEP75.51.04.101 front</t>
  </si>
  <si>
    <t>16000026377</t>
  </si>
  <si>
    <t>Triangelis 4701-09.00.06.300</t>
  </si>
  <si>
    <t>16000035419</t>
  </si>
  <si>
    <t>Set of guide rollers</t>
  </si>
  <si>
    <t>16000037988</t>
  </si>
  <si>
    <t>Gear D100.28.054</t>
  </si>
  <si>
    <t>16000001445</t>
  </si>
  <si>
    <t>Wheel 9D100.11.012</t>
  </si>
  <si>
    <t>16000038429</t>
  </si>
  <si>
    <t>VDO speed sensor</t>
  </si>
  <si>
    <t>16000002286</t>
  </si>
  <si>
    <t>Gear 11D45.133.03</t>
  </si>
  <si>
    <t>16000004458</t>
  </si>
  <si>
    <t>Gear 2TE10L.85.23 121.2</t>
  </si>
  <si>
    <t>16000022821</t>
  </si>
  <si>
    <t>Insert 11D45.35.31/32(I)</t>
  </si>
  <si>
    <t>16000035420</t>
  </si>
  <si>
    <t>Door slide mechanism set</t>
  </si>
  <si>
    <t>COM.</t>
  </si>
  <si>
    <t>16000002750</t>
  </si>
  <si>
    <t>Shock absorber TEP75.31.20.010</t>
  </si>
  <si>
    <t>16000039951</t>
  </si>
  <si>
    <t>Roller 9D100.37.140-1</t>
  </si>
  <si>
    <t>16000026714</t>
  </si>
  <si>
    <t>Slider D100.27.104sb</t>
  </si>
  <si>
    <t>16000008165</t>
  </si>
  <si>
    <t>FM1100 module "Teltonika" model FM11XM T1PP01</t>
  </si>
  <si>
    <t>16000006709</t>
  </si>
  <si>
    <t>Gear 2TE10L.70.95.145.1/110.1</t>
  </si>
  <si>
    <t>16000023813</t>
  </si>
  <si>
    <t>Bearing 80-232 L</t>
  </si>
  <si>
    <t>16000001413</t>
  </si>
  <si>
    <t>Insert D100-02-136sb (1 degree)</t>
  </si>
  <si>
    <t>16000004639</t>
  </si>
  <si>
    <t>Insert D100-02-136sb (2 degrees)</t>
  </si>
  <si>
    <t>16000022817</t>
  </si>
  <si>
    <t>Insert D100.02.136sb (0°)</t>
  </si>
  <si>
    <t>16000046678</t>
  </si>
  <si>
    <t>Valve body 37D.35.39</t>
  </si>
  <si>
    <t>16000023670</t>
  </si>
  <si>
    <t>Gear 40D.123.05-2</t>
  </si>
  <si>
    <t>16000007591</t>
  </si>
  <si>
    <t>Contact TKPM-121 (coil – 75V) 2TM.414.012.41</t>
  </si>
  <si>
    <t>16000002179</t>
  </si>
  <si>
    <t>Insert 11D.45.35.12sb</t>
  </si>
  <si>
    <t>PAA</t>
  </si>
  <si>
    <t>16000004459</t>
  </si>
  <si>
    <t>Gear 2TE10L.85.23 132.2</t>
  </si>
  <si>
    <t>16000028002</t>
  </si>
  <si>
    <t>Nut 5586.00</t>
  </si>
  <si>
    <t>16000026690</t>
  </si>
  <si>
    <t>Spatula 5516.05</t>
  </si>
  <si>
    <t>16000043079</t>
  </si>
  <si>
    <t>Light 60W (4x15W) 12–48V 5400 lm IP67 WM</t>
  </si>
  <si>
    <t>16000028001</t>
  </si>
  <si>
    <t>Nut 5578.00</t>
  </si>
  <si>
    <t>16000021226</t>
  </si>
  <si>
    <t>TKPM-111 contactor (75 V, 1 NO, 1 NC)</t>
  </si>
  <si>
    <t>16000002178</t>
  </si>
  <si>
    <t>Insert 11D.45.35.11sb</t>
  </si>
  <si>
    <t>16000002272</t>
  </si>
  <si>
    <t>Coupling D45.107.95.2</t>
  </si>
  <si>
    <t>16000002285</t>
  </si>
  <si>
    <t>Gear 11D45.140.12</t>
  </si>
  <si>
    <t>16000002210</t>
  </si>
  <si>
    <t>Valve 30D87.sb.9</t>
  </si>
  <si>
    <t>11000004590</t>
  </si>
  <si>
    <t>Tachometer TM1-1PUZ MP2.781.015</t>
  </si>
  <si>
    <t>16000000646</t>
  </si>
  <si>
    <t>Balance ALG6,334,000</t>
  </si>
  <si>
    <t>Wheel 3SL.01.04.040 ALG6.378.000</t>
  </si>
  <si>
    <t>16000002219</t>
  </si>
  <si>
    <t>Stand 30D.91.2sb.8</t>
  </si>
  <si>
    <t>16000004583</t>
  </si>
  <si>
    <t>TSV-4E relay 3-02-8770-076 0.1–1.0 MPa</t>
  </si>
  <si>
    <t>16000024405</t>
  </si>
  <si>
    <t>Wreath 30D.107.60.7</t>
  </si>
  <si>
    <t>16000021650</t>
  </si>
  <si>
    <t>End post 66.01.321</t>
  </si>
  <si>
    <t>16000006608</t>
  </si>
  <si>
    <t>TEP70 P2KU engine</t>
  </si>
  <si>
    <t>16000007027</t>
  </si>
  <si>
    <t>GSM antenna (FM 4200)</t>
  </si>
  <si>
    <t>16000025567</t>
  </si>
  <si>
    <t>VV-3 valve coil – 75V</t>
  </si>
  <si>
    <t>16000043833</t>
  </si>
  <si>
    <t>Oil sump cover gasket set</t>
  </si>
  <si>
    <t>16000002731</t>
  </si>
  <si>
    <t>RK-231U3 2TX.309.315-04 relay</t>
  </si>
  <si>
    <t>16000007025</t>
  </si>
  <si>
    <t>FM4200 module, ‘Teltonika’</t>
  </si>
  <si>
    <t>16000007032</t>
  </si>
  <si>
    <t>FM4100 module, ‘Teltonika’</t>
  </si>
  <si>
    <t>16000021374</t>
  </si>
  <si>
    <t>Fittings</t>
  </si>
  <si>
    <t>11000085114</t>
  </si>
  <si>
    <t>Thyristor TL2-160 (ТЛ2-160)</t>
  </si>
  <si>
    <t>16000027442</t>
  </si>
  <si>
    <t>VL-75 relay</t>
  </si>
  <si>
    <t>16000001452</t>
  </si>
  <si>
    <t>Grates 10D100.18.027</t>
  </si>
  <si>
    <t>16000001473</t>
  </si>
  <si>
    <t>Grinder D100-27-105sb.2</t>
  </si>
  <si>
    <t>16000003005</t>
  </si>
  <si>
    <t>Valve 890.00.00000sb</t>
  </si>
  <si>
    <t>16000025602</t>
  </si>
  <si>
    <t>Water pump 236-1307010-A2 JAMZ</t>
  </si>
  <si>
    <t>11000083933</t>
  </si>
  <si>
    <t>Kembriks PO flat profile 1.5 mm²</t>
  </si>
  <si>
    <t>11000083932</t>
  </si>
  <si>
    <t>Kembriks PO flat profile 1.0 mm²</t>
  </si>
  <si>
    <t>16000001443</t>
  </si>
  <si>
    <t>Insert D100.08.076.3</t>
  </si>
  <si>
    <t>16000006611</t>
  </si>
  <si>
    <t>TEP70 2PN200MUHL electric motor</t>
  </si>
  <si>
    <t>16000002274</t>
  </si>
  <si>
    <t>Grinder 30D.107.6sb7</t>
  </si>
  <si>
    <t>11000004010</t>
  </si>
  <si>
    <t>Foot switch VP-1-11P</t>
  </si>
  <si>
    <t>16000011318</t>
  </si>
  <si>
    <t>Engine hour counter BUM</t>
  </si>
  <si>
    <t>16000022015</t>
  </si>
  <si>
    <t>Housing CDLR.9810.00.03.001</t>
  </si>
  <si>
    <t>16000044837</t>
  </si>
  <si>
    <t>Contact group BILT 685162.003-05</t>
  </si>
  <si>
    <t>16000041645</t>
  </si>
  <si>
    <t>Stabilised voltage converter BB 110/24</t>
  </si>
  <si>
    <t>16000001425</t>
  </si>
  <si>
    <t>Spacer D100.04.111sb5 / D100-04-006sb-</t>
  </si>
  <si>
    <t>16000004886</t>
  </si>
  <si>
    <t>Bearing halves 10GD100.07.102/103</t>
  </si>
  <si>
    <t>16000020021</t>
  </si>
  <si>
    <t>Spacer D100.04.112sb5 / D100-04-007</t>
  </si>
  <si>
    <t>16000001493</t>
  </si>
  <si>
    <t>Bearing 9D100.37.379</t>
  </si>
  <si>
    <t>16000043027</t>
  </si>
  <si>
    <t>Contact 5TH.551.203</t>
  </si>
  <si>
    <t>16000001426</t>
  </si>
  <si>
    <t>Insert D100.04.061.5</t>
  </si>
  <si>
    <t>11000004570</t>
  </si>
  <si>
    <t>DTPM temperature transducer</t>
  </si>
  <si>
    <t>16000043525</t>
  </si>
  <si>
    <t>Teltonika FM1100 GPRS/GSM antenna kit</t>
  </si>
  <si>
    <t>11000083930</t>
  </si>
  <si>
    <t>Kembriks PO flat profile 0.5 mm²</t>
  </si>
  <si>
    <t>11000083931</t>
  </si>
  <si>
    <t>Kembriks PO flat profile 0.75 mm²</t>
  </si>
  <si>
    <t>16000004411</t>
  </si>
  <si>
    <t>Gear 9D100.26.014</t>
  </si>
  <si>
    <t>16000020760</t>
  </si>
  <si>
    <t>Bearing adapter 4536-07.00.00.001</t>
  </si>
  <si>
    <t>16000001419</t>
  </si>
  <si>
    <t>Insert D100-02-139sb (2 degrees)</t>
  </si>
  <si>
    <t>16000001420</t>
  </si>
  <si>
    <t>Insert D100-02-139sb (3 degrees)</t>
  </si>
  <si>
    <t>16000001421</t>
  </si>
  <si>
    <t>Insert D100-02-139sb (4 degrees)</t>
  </si>
  <si>
    <t>16000002256</t>
  </si>
  <si>
    <t>Insert 40D35.18sb1</t>
  </si>
  <si>
    <t>16000004812</t>
  </si>
  <si>
    <t>Valve VV32 (coil – 110V)</t>
  </si>
  <si>
    <t>16000000641</t>
  </si>
  <si>
    <t>Balance GJU6.334.015</t>
  </si>
  <si>
    <t>16000001409</t>
  </si>
  <si>
    <t>Insert D100-02-138sb (2 degrees)</t>
  </si>
  <si>
    <t>16000001410</t>
  </si>
  <si>
    <t>Insert D100-02-138sb (3 degrees)</t>
  </si>
  <si>
    <t>16000001411</t>
  </si>
  <si>
    <t>Insert D100-02-138sb (4 degrees)</t>
  </si>
  <si>
    <t>16000022815</t>
  </si>
  <si>
    <t>Insert D100.02.138sb (0°)</t>
  </si>
  <si>
    <t>16000038998</t>
  </si>
  <si>
    <t>RPU-3M-114T-UH3 3A 110V TEP-70 relay</t>
  </si>
  <si>
    <t>16000002262</t>
  </si>
  <si>
    <t>Insert D45.17.5sb</t>
  </si>
  <si>
    <t>16000001474</t>
  </si>
  <si>
    <t>Roller D100.27.027</t>
  </si>
  <si>
    <t>16000001403</t>
  </si>
  <si>
    <t>Insert D100-02-137sb (1 degree)</t>
  </si>
  <si>
    <t>16000001404</t>
  </si>
  <si>
    <t>Insert D100-02-137sb (2 degrees)</t>
  </si>
  <si>
    <t>16000001405</t>
  </si>
  <si>
    <t>Insert D100-02-137sb (3 degrees)</t>
  </si>
  <si>
    <t>16000001406</t>
  </si>
  <si>
    <t>Insert D100.02.137sb (Grade IV)</t>
  </si>
  <si>
    <t>16000022814</t>
  </si>
  <si>
    <t>Insert D100.02.137sb (0°)</t>
  </si>
  <si>
    <t>16000045237</t>
  </si>
  <si>
    <t>Thyristor T161-200-16</t>
  </si>
  <si>
    <t>16000019867</t>
  </si>
  <si>
    <t>Nozzle 10D100M.17sb1</t>
  </si>
  <si>
    <t>11000083936</t>
  </si>
  <si>
    <t>Kembriks PHZ thermal 2.4/1.2 mm²</t>
  </si>
  <si>
    <t>16000028372</t>
  </si>
  <si>
    <t>Resistance 2-37-140088 OŠ-0.7 (0.7 Ω)</t>
  </si>
  <si>
    <t>16000008078</t>
  </si>
  <si>
    <t>End fitting 4313</t>
  </si>
  <si>
    <t>16000002204</t>
  </si>
  <si>
    <t>Nut 30D.78.12-7</t>
  </si>
  <si>
    <t>16000004412</t>
  </si>
  <si>
    <t>Insert 9D100.37.143</t>
  </si>
  <si>
    <t>16000001444</t>
  </si>
  <si>
    <t>Gear D100.11.005</t>
  </si>
  <si>
    <t>16000028371</t>
  </si>
  <si>
    <t>Resistance 2-37-140090 OŠ-0.35 0.35 Ω</t>
  </si>
  <si>
    <t>16000034206</t>
  </si>
  <si>
    <t>Short pipe 240H-1008071-A JAMZ</t>
  </si>
  <si>
    <t>16000034207</t>
  </si>
  <si>
    <t>Short pipe 240H-1008041-#2 JAMZ</t>
  </si>
  <si>
    <t>16000001018</t>
  </si>
  <si>
    <t>Cylinder 32.00.01.039sb</t>
  </si>
  <si>
    <t>16000022816</t>
  </si>
  <si>
    <t>Insert D100.02.139sb (0°)</t>
  </si>
  <si>
    <t>16000001408</t>
  </si>
  <si>
    <t>Insert D100-02-138sb (1 degree)</t>
  </si>
  <si>
    <t>16000001418</t>
  </si>
  <si>
    <t>Insert D100-02-139sb (1 degree)</t>
  </si>
  <si>
    <t>16000001446</t>
  </si>
  <si>
    <t>Roller 9D100.11.013-2</t>
  </si>
  <si>
    <t>16000027673</t>
  </si>
  <si>
    <t>CDLR.9810.00.03.002</t>
  </si>
  <si>
    <t>16000002255</t>
  </si>
  <si>
    <t>Insert 30D35.16sb4</t>
  </si>
  <si>
    <t>16000040090</t>
  </si>
  <si>
    <t>Right-hand turbocharger 4TK.00.000 spč-04</t>
  </si>
  <si>
    <t>16000040367</t>
  </si>
  <si>
    <t>Turbocharger K/L PDH50zv-D</t>
  </si>
  <si>
    <t>16000029455</t>
  </si>
  <si>
    <t>Plastic box for windscreen wipers</t>
  </si>
  <si>
    <t>16000004948</t>
  </si>
  <si>
    <t>Moulding 30D.107.26.7</t>
  </si>
  <si>
    <t>11000004566</t>
  </si>
  <si>
    <t>TUE-48 Thermometer</t>
  </si>
  <si>
    <t>11000000430</t>
  </si>
  <si>
    <t>Compact toilet bowl</t>
  </si>
  <si>
    <t>16000043835</t>
  </si>
  <si>
    <t>Support ring No. 436</t>
  </si>
  <si>
    <t>16000028393</t>
  </si>
  <si>
    <t>Elements KV-1552</t>
  </si>
  <si>
    <t>16000001412</t>
  </si>
  <si>
    <t>Insert D100-02-138sb (5 degrees)</t>
  </si>
  <si>
    <t>11000004563</t>
  </si>
  <si>
    <t>Thermocouple THA-1172P(100-120)</t>
  </si>
  <si>
    <t>11000085113</t>
  </si>
  <si>
    <t>Diode DL-161-250 (DL-161-250)</t>
  </si>
  <si>
    <t>16000002220</t>
  </si>
  <si>
    <t>Guide 30D.92.01.5</t>
  </si>
  <si>
    <t>16000001462</t>
  </si>
  <si>
    <t>Insert D100-24-017 (1 degree)</t>
  </si>
  <si>
    <t>16000001463</t>
  </si>
  <si>
    <t>Insert D100-24-017 (2 degrees)</t>
  </si>
  <si>
    <t>16000001464</t>
  </si>
  <si>
    <t>Insert D100-24-017 (3 degrees)</t>
  </si>
  <si>
    <t>16000001465</t>
  </si>
  <si>
    <t>Insert D100-24-017 (4 degrees)</t>
  </si>
  <si>
    <t>16000002265</t>
  </si>
  <si>
    <t>Pin D45.17.04.1A</t>
  </si>
  <si>
    <t>16000001457</t>
  </si>
  <si>
    <t>Insert D100.24.007 (Grade I)</t>
  </si>
  <si>
    <t>16000001458</t>
  </si>
  <si>
    <t>Insert D100-24-007 (2 degrees)</t>
  </si>
  <si>
    <t>16000001459</t>
  </si>
  <si>
    <t>Insert D100-24-007 (3 degrees)</t>
  </si>
  <si>
    <t>16000001460</t>
  </si>
  <si>
    <t>Insert D100-24-007 (4 degrees)</t>
  </si>
  <si>
    <t>16000022818</t>
  </si>
  <si>
    <t>Insert D100.24.007 (0°)</t>
  </si>
  <si>
    <t>16000002738</t>
  </si>
  <si>
    <t>TRPU-2P relay</t>
  </si>
  <si>
    <t>16000002254</t>
  </si>
  <si>
    <t>Insert D45.35.13sb</t>
  </si>
  <si>
    <t>16000034589</t>
  </si>
  <si>
    <t>Valve VV 3 (electropneumatic) (24V)</t>
  </si>
  <si>
    <t>16000001455</t>
  </si>
  <si>
    <t>Insert D100.24.103sb.6</t>
  </si>
  <si>
    <t>16000001469</t>
  </si>
  <si>
    <t>Roller D100.26.101</t>
  </si>
  <si>
    <t>16000036740</t>
  </si>
  <si>
    <t>Feed roller 638.40.022</t>
  </si>
  <si>
    <t>11000003820</t>
  </si>
  <si>
    <t>SURGE ARRESTOR</t>
  </si>
  <si>
    <t>16000036741</t>
  </si>
  <si>
    <t>Feed rod 638.40.023</t>
  </si>
  <si>
    <t>16000001471</t>
  </si>
  <si>
    <t>Plunger D100.27.102sb.</t>
  </si>
  <si>
    <t>16000022819</t>
  </si>
  <si>
    <t>Insert D100.24.017 (0°)</t>
  </si>
  <si>
    <t>16000035430</t>
  </si>
  <si>
    <t>Valve VV1 (coil – 50V)</t>
  </si>
  <si>
    <t>16000008025</t>
  </si>
  <si>
    <t>Valve VV-1113(75V)</t>
  </si>
  <si>
    <t>16000007590</t>
  </si>
  <si>
    <t>Valve VV-1 (coil – 75 V) 2TX.956.000-3</t>
  </si>
  <si>
    <t>16000030100</t>
  </si>
  <si>
    <t>Sliding fork 615-2201047B</t>
  </si>
  <si>
    <t>16000037251</t>
  </si>
  <si>
    <t>Switch UP 5313T-C322 U3</t>
  </si>
  <si>
    <t>16000004410</t>
  </si>
  <si>
    <t>Roller 9D100.26.016</t>
  </si>
  <si>
    <t>16000043499</t>
  </si>
  <si>
    <t>Eberspacher 24V glow plug</t>
  </si>
  <si>
    <t>16000004361</t>
  </si>
  <si>
    <t>Contact 5TH.551.199.01</t>
  </si>
  <si>
    <t>16000037969</t>
  </si>
  <si>
    <t>Valve VV-1113(50V)</t>
  </si>
  <si>
    <t>16000037713</t>
  </si>
  <si>
    <t>Seal 7016.45.107</t>
  </si>
  <si>
    <t>16000044759</t>
  </si>
  <si>
    <t>CF610 DEUTZ BFM1013 air filter</t>
  </si>
  <si>
    <t>16000001427</t>
  </si>
  <si>
    <t>Pin D100.04.004.1c</t>
  </si>
  <si>
    <t>16000002268</t>
  </si>
  <si>
    <t>Plunger 40D.107.4sb2</t>
  </si>
  <si>
    <t>16000028006</t>
  </si>
  <si>
    <t>Piston ring (PDH)</t>
  </si>
  <si>
    <t>16000042071</t>
  </si>
  <si>
    <t>Fuse No. 583</t>
  </si>
  <si>
    <t>16000044063</t>
  </si>
  <si>
    <t>Air filter P771508 WM</t>
  </si>
  <si>
    <t>16000007834</t>
  </si>
  <si>
    <t>Insert 2D100.25.016</t>
  </si>
  <si>
    <t>16000044758</t>
  </si>
  <si>
    <t>Air filter C23610 DEUTZ BFM1013</t>
  </si>
  <si>
    <t>16000006682</t>
  </si>
  <si>
    <t>Insert D100.08.008.4</t>
  </si>
  <si>
    <t>16000006697</t>
  </si>
  <si>
    <t>Roller TE10.35.30.120</t>
  </si>
  <si>
    <t>16000025668</t>
  </si>
  <si>
    <t>Guide 0110.05.005</t>
  </si>
  <si>
    <t>16000024097</t>
  </si>
  <si>
    <t>Spring 4536-07.00.00.006-02</t>
  </si>
  <si>
    <t>16000002221</t>
  </si>
  <si>
    <t>Rod 30D.92.2sb.3</t>
  </si>
  <si>
    <t>16000032949</t>
  </si>
  <si>
    <t>Spring 710.003</t>
  </si>
  <si>
    <t>16000002193</t>
  </si>
  <si>
    <t>Ring 40D.22.06-1-09</t>
  </si>
  <si>
    <t>16000002032</t>
  </si>
  <si>
    <t>Coil 3-37-120447</t>
  </si>
  <si>
    <t>16000021471</t>
  </si>
  <si>
    <t>Reverser disc 8TX.192.187</t>
  </si>
  <si>
    <t>11000004540</t>
  </si>
  <si>
    <t>Voltmeter M42300 (0–150) V</t>
  </si>
  <si>
    <t>16000004409</t>
  </si>
  <si>
    <t>Gear 9D100.26.015</t>
  </si>
  <si>
    <t>16000006826</t>
  </si>
  <si>
    <t>Rear-view mirror, spherical, 440x210</t>
  </si>
  <si>
    <t>16000023869</t>
  </si>
  <si>
    <t>Roller 9D100.36.237</t>
  </si>
  <si>
    <t>16000002228</t>
  </si>
  <si>
    <t>Insert 30D.123.26-5</t>
  </si>
  <si>
    <t>11000049746</t>
  </si>
  <si>
    <t>SZSL 60 light fitting</t>
  </si>
  <si>
    <t>16000034204</t>
  </si>
  <si>
    <t>Coupling 240-1008252-A JAMZ</t>
  </si>
  <si>
    <t>16000034205</t>
  </si>
  <si>
    <t>Coupling 240-1008254-A JAMZ</t>
  </si>
  <si>
    <t>16000044061</t>
  </si>
  <si>
    <t>Oil filter W962 (BS03-030) WM</t>
  </si>
  <si>
    <t>16000001401</t>
  </si>
  <si>
    <t>Adapter D100.01.103sb.53</t>
  </si>
  <si>
    <t>16000002205</t>
  </si>
  <si>
    <t>Nut 30D.78.66-7</t>
  </si>
  <si>
    <t>16000001472</t>
  </si>
  <si>
    <t>Valve D100.27.103sb.</t>
  </si>
  <si>
    <t>16000037930</t>
  </si>
  <si>
    <t>Spring 14D40.35.14</t>
  </si>
  <si>
    <t>16000001402</t>
  </si>
  <si>
    <t>Adapter D100.01.105sb.53</t>
  </si>
  <si>
    <t>16000002218</t>
  </si>
  <si>
    <t>Insert 30D.91.20-6</t>
  </si>
  <si>
    <t>16000039799</t>
  </si>
  <si>
    <t>Glass DGKU 865x460 R85 h5mm (side)</t>
  </si>
  <si>
    <t>16000002742</t>
  </si>
  <si>
    <t>Clamp TEP70.85.37.120.3</t>
  </si>
  <si>
    <t>16000023008</t>
  </si>
  <si>
    <t>Anchor VS-652U2</t>
  </si>
  <si>
    <t>16000003776</t>
  </si>
  <si>
    <t>Handle 574B-307</t>
  </si>
  <si>
    <t>16000028325</t>
  </si>
  <si>
    <t>Coil 4-37-230951</t>
  </si>
  <si>
    <t>16000002741</t>
  </si>
  <si>
    <t>Star TEP70.85.37.110</t>
  </si>
  <si>
    <t>11000069149</t>
  </si>
  <si>
    <t>Tube GOST 6308-71 3.0 mm (kg)</t>
  </si>
  <si>
    <t>KG</t>
  </si>
  <si>
    <t>16000042308</t>
  </si>
  <si>
    <t>Contact 5TH.568.039</t>
  </si>
  <si>
    <t>16000038900</t>
  </si>
  <si>
    <t>Glass Lok.DGKU 605x520R85h5mm front.</t>
  </si>
  <si>
    <t>16000002197</t>
  </si>
  <si>
    <t>Ring 40D.22.08</t>
  </si>
  <si>
    <t>16000026202</t>
  </si>
  <si>
    <t>Wedge 4536-07.00.00.003</t>
  </si>
  <si>
    <t>16000026203</t>
  </si>
  <si>
    <t>Wedge 4536-07.00.00.003-1</t>
  </si>
  <si>
    <t>16000000554</t>
  </si>
  <si>
    <t>Winding mechanism 3SL.01.03.000</t>
  </si>
  <si>
    <t>16000011569</t>
  </si>
  <si>
    <t>Insert 2D100-11-014</t>
  </si>
  <si>
    <t>16000028173</t>
  </si>
  <si>
    <t>Lever 5TX.231 (KV-1552)</t>
  </si>
  <si>
    <t>16000045824</t>
  </si>
  <si>
    <t>Ring 34.05.00.04-009 1st grade BMZ</t>
  </si>
  <si>
    <t>16000001447</t>
  </si>
  <si>
    <t>Lead 2D100.12.009.5</t>
  </si>
  <si>
    <t>16000019991</t>
  </si>
  <si>
    <t>Clutch 9D100-26-023-2</t>
  </si>
  <si>
    <t>16000037845</t>
  </si>
  <si>
    <t>V-belt 0117 9477 DEUTZ BFM1013</t>
  </si>
  <si>
    <t>11000053720</t>
  </si>
  <si>
    <t>POWER SUPPLY UNIT 24V</t>
  </si>
  <si>
    <t>16000036743</t>
  </si>
  <si>
    <t>Support for supply 638.40.071</t>
  </si>
  <si>
    <t>16000044651</t>
  </si>
  <si>
    <t>Ring 34.05.00.04-002 2nd grade BMZ</t>
  </si>
  <si>
    <t>16000028857</t>
  </si>
  <si>
    <t>Bolt 9162 (each)</t>
  </si>
  <si>
    <t>16000011572</t>
  </si>
  <si>
    <t>Pin D100-13-005</t>
  </si>
  <si>
    <t>16000021218</t>
  </si>
  <si>
    <t>Contact 8BK.551.087.1</t>
  </si>
  <si>
    <t>16000021398</t>
  </si>
  <si>
    <t>Filter element (air) 238H-1109080 JAMZ</t>
  </si>
  <si>
    <t>16000002209</t>
  </si>
  <si>
    <t>Spring pin 30D.84.05-5</t>
  </si>
  <si>
    <t>16000044654</t>
  </si>
  <si>
    <t>Ring 34.05.00.05-009 0.gr BMZ</t>
  </si>
  <si>
    <t>16000028734</t>
  </si>
  <si>
    <t>Glass TE2.30.252-1</t>
  </si>
  <si>
    <t>16000002266</t>
  </si>
  <si>
    <t>Insert 40D.12.02.2</t>
  </si>
  <si>
    <t>16000042710</t>
  </si>
  <si>
    <t>Pipe 710.002</t>
  </si>
  <si>
    <t>16000002198</t>
  </si>
  <si>
    <t>Ring 14D40.22.12</t>
  </si>
  <si>
    <t>16000000721</t>
  </si>
  <si>
    <t>Spacer 32x23x6.0mm D100-27-006</t>
  </si>
  <si>
    <t>16000003015</t>
  </si>
  <si>
    <t>Tilting device 1443.01.300</t>
  </si>
  <si>
    <t>16000039379</t>
  </si>
  <si>
    <t>Spring 518.00.008-0</t>
  </si>
  <si>
    <t>16000001430</t>
  </si>
  <si>
    <t>Ring D100.04.018sb1</t>
  </si>
  <si>
    <t>16000026282</t>
  </si>
  <si>
    <t>Fixed contact 5TC.551.116</t>
  </si>
  <si>
    <t>16000026283</t>
  </si>
  <si>
    <t>Movable contact 5TC.551.117</t>
  </si>
  <si>
    <t>16000011567</t>
  </si>
  <si>
    <t>Insert D100-13-003</t>
  </si>
  <si>
    <t>16000011575</t>
  </si>
  <si>
    <t>Pin D100-13-008</t>
  </si>
  <si>
    <t>16000037844</t>
  </si>
  <si>
    <t>V-belt 0117 9988 DEUTZ BFM1013</t>
  </si>
  <si>
    <t>16000025386</t>
  </si>
  <si>
    <t>Glass for high-voltage chamber TE2.30.250</t>
  </si>
  <si>
    <t>16000033521</t>
  </si>
  <si>
    <t>Cap 890-07-040</t>
  </si>
  <si>
    <t>16000019878</t>
  </si>
  <si>
    <t>Grinder 10D100M.17.006-1</t>
  </si>
  <si>
    <t>16000045011</t>
  </si>
  <si>
    <t>Pin 10D100.M17.026</t>
  </si>
  <si>
    <t>16000028567</t>
  </si>
  <si>
    <t>Buffer light bezel (ČME-3)</t>
  </si>
  <si>
    <t>11000006781</t>
  </si>
  <si>
    <t>M100R pressure gauge 0–16 bar, 1/2" thread, class 1.6</t>
  </si>
  <si>
    <t>16000000558</t>
  </si>
  <si>
    <t>Spring 3SL.01.03.002</t>
  </si>
  <si>
    <t>16000011574</t>
  </si>
  <si>
    <t>Pin D100-13-007</t>
  </si>
  <si>
    <t>16000002222</t>
  </si>
  <si>
    <t>Roller 30D.92.08.5</t>
  </si>
  <si>
    <t>16000044656</t>
  </si>
  <si>
    <t>Ring 34.05.00.05-009 Grade 2 BMZ</t>
  </si>
  <si>
    <t>16000045826</t>
  </si>
  <si>
    <t>Ring 34.05.00.04-009 Grade 3 BMZ</t>
  </si>
  <si>
    <t>16000045827</t>
  </si>
  <si>
    <t>Ring 34.05.00.04-009 4th grade BMZ</t>
  </si>
  <si>
    <t>16000001491</t>
  </si>
  <si>
    <t>Plate 10D100.36.020sb1</t>
  </si>
  <si>
    <t>16000011573</t>
  </si>
  <si>
    <t>Pin D100-13-006</t>
  </si>
  <si>
    <t>16000040851</t>
  </si>
  <si>
    <t>Oil filter DO1803 WM15S12</t>
  </si>
  <si>
    <t>16000034433</t>
  </si>
  <si>
    <t>Seal 238-1003210 JAMZ</t>
  </si>
  <si>
    <t>16000024074</t>
  </si>
  <si>
    <t>THERMOSTAT TC 107 DGKU</t>
  </si>
  <si>
    <t>16000011568</t>
  </si>
  <si>
    <t>Insert D100-13-004</t>
  </si>
  <si>
    <t>16000044649</t>
  </si>
  <si>
    <t>Ring 34.05.00.04-002 0.gr BMZ</t>
  </si>
  <si>
    <t>16000037843</t>
  </si>
  <si>
    <t>Oil filter 0118 3574 DEUTZ BFM1013</t>
  </si>
  <si>
    <t>16000044650</t>
  </si>
  <si>
    <t>Ring 34.05.00.04-002 Grade 1 BMZ</t>
  </si>
  <si>
    <t>16000044652</t>
  </si>
  <si>
    <t>Ring 34.05.00.04-002 Grade 3 BMZ</t>
  </si>
  <si>
    <t>16000044653</t>
  </si>
  <si>
    <t>Ring 34.05.00.04-002 4th grade BMZ</t>
  </si>
  <si>
    <t>16000024096</t>
  </si>
  <si>
    <t>Internal spring 4536-07.00.00.005-02</t>
  </si>
  <si>
    <t>16000001429</t>
  </si>
  <si>
    <t>Ring D100.04.017.2</t>
  </si>
  <si>
    <t>16000024130</t>
  </si>
  <si>
    <t>Inner spring 4536-07.00.00.007-02</t>
  </si>
  <si>
    <t>16000045235</t>
  </si>
  <si>
    <t>Thyristor T122-25-12</t>
  </si>
  <si>
    <t>16000004453</t>
  </si>
  <si>
    <t>Insert 10D100.37.319.1</t>
  </si>
  <si>
    <t>16000030550</t>
  </si>
  <si>
    <t>Roller 10D100.36.101</t>
  </si>
  <si>
    <t>11000034173</t>
  </si>
  <si>
    <t>Tumblers P2T-5</t>
  </si>
  <si>
    <t>16000039912</t>
  </si>
  <si>
    <t>Seal for hatch on compressor side PDH</t>
  </si>
  <si>
    <t>16000028169</t>
  </si>
  <si>
    <t>Contact 5TX.551.174</t>
  </si>
  <si>
    <t>16000019877</t>
  </si>
  <si>
    <t>Spacer 10D100M.17.023</t>
  </si>
  <si>
    <t>16000033478</t>
  </si>
  <si>
    <t>Tumblers P2T-1</t>
  </si>
  <si>
    <t>16000001428</t>
  </si>
  <si>
    <t>Ring D100.04.016.2</t>
  </si>
  <si>
    <t>16000044664</t>
  </si>
  <si>
    <t>Ring 34.08.00.03-006 0.gr BMZ</t>
  </si>
  <si>
    <t>16000044666</t>
  </si>
  <si>
    <t>Ring 34.08.00.03-006 Grade 2 BMZ</t>
  </si>
  <si>
    <t>16000044665</t>
  </si>
  <si>
    <t>Ring 34.08.00.03-006 1st grade BMZ</t>
  </si>
  <si>
    <t>16000044667</t>
  </si>
  <si>
    <t>Ring 34.08.00.03-006 3rd grade BMZ</t>
  </si>
  <si>
    <t>16000044668</t>
  </si>
  <si>
    <t>Ring 34.08.00.03-006 4th grade BMZ</t>
  </si>
  <si>
    <t>16000007833</t>
  </si>
  <si>
    <t>Trim TE3.17.1316</t>
  </si>
  <si>
    <t>16000000992</t>
  </si>
  <si>
    <t>Ring PK35.03.004-1</t>
  </si>
  <si>
    <t>16000039984</t>
  </si>
  <si>
    <t>Resistance PEV-50 150 Ω</t>
  </si>
  <si>
    <t>16000044659</t>
  </si>
  <si>
    <t>Ring 34.08.00.02-009 0.gr BMZ</t>
  </si>
  <si>
    <t>16000000713</t>
  </si>
  <si>
    <t>Spacer 416x832x0.1mm D100-08-060</t>
  </si>
  <si>
    <t>16000006686</t>
  </si>
  <si>
    <t>Ring D100.11.015</t>
  </si>
  <si>
    <t>16000044660</t>
  </si>
  <si>
    <t>Ring 34.08.00.02-009 1st grade BMZ</t>
  </si>
  <si>
    <t>16000044661</t>
  </si>
  <si>
    <t>Ring 34.08.00.02-009 Grade 2 BMZ</t>
  </si>
  <si>
    <t>16000044662</t>
  </si>
  <si>
    <t>Ring 34.08.00.02-009 Grade 3 BMZ</t>
  </si>
  <si>
    <t>16000044663</t>
  </si>
  <si>
    <t>Ring 34.08.00.02-009 4th grade BMZ</t>
  </si>
  <si>
    <t>16000045014</t>
  </si>
  <si>
    <t>Axle roller D100.22.069</t>
  </si>
  <si>
    <t>16000045015</t>
  </si>
  <si>
    <t>Roller D100.22.068</t>
  </si>
  <si>
    <t>16000002252</t>
  </si>
  <si>
    <t>Spatula 4TK.04.006.03</t>
  </si>
  <si>
    <t>16000002253</t>
  </si>
  <si>
    <t>Spatula 4TK.04.006.04</t>
  </si>
  <si>
    <t>16000008126</t>
  </si>
  <si>
    <t>External spring 4536-07.00.03.003-02</t>
  </si>
  <si>
    <t>16000004042</t>
  </si>
  <si>
    <t>Cuff 519-06</t>
  </si>
  <si>
    <t>16000030813</t>
  </si>
  <si>
    <t>EG 676 electric drill 2x(12.5x32x50)</t>
  </si>
  <si>
    <t>EG676 electric drill 2x(10x32x50&lt;10 degrees)</t>
  </si>
  <si>
    <t>16000046681</t>
  </si>
  <si>
    <t>Bolt 30D.22.20-8A</t>
  </si>
  <si>
    <t>16000032678</t>
  </si>
  <si>
    <t>Contact: Ogles 4-37-230329</t>
  </si>
  <si>
    <t>16000004163</t>
  </si>
  <si>
    <t>Ring 10D100.37.226</t>
  </si>
  <si>
    <t>16000000991</t>
  </si>
  <si>
    <t>Ring PK35.04.003</t>
  </si>
  <si>
    <t>16000001003</t>
  </si>
  <si>
    <t>Ring 32.03.00.02.008</t>
  </si>
  <si>
    <t>16000044064</t>
  </si>
  <si>
    <t>Fuel filter WK940/12 (BF7624) WM</t>
  </si>
  <si>
    <t>16000000711</t>
  </si>
  <si>
    <t>Washer D100-08-020-1</t>
  </si>
  <si>
    <t>16000025558</t>
  </si>
  <si>
    <t>Valve 10D100M 17.024</t>
  </si>
  <si>
    <t>16000045000</t>
  </si>
  <si>
    <t>Fork plug connector ŠR32P12RŠ1</t>
  </si>
  <si>
    <t>16000045001</t>
  </si>
  <si>
    <t>Plug-in connector socket ŠR32P12EŠ</t>
  </si>
  <si>
    <t>16000045501</t>
  </si>
  <si>
    <t>Spacer 1443.01.074</t>
  </si>
  <si>
    <t>16000022284</t>
  </si>
  <si>
    <t>Spring pin D100.37.248</t>
  </si>
  <si>
    <t>16000023672</t>
  </si>
  <si>
    <t>Bolt 9D100.37.249</t>
  </si>
  <si>
    <t>16000002245</t>
  </si>
  <si>
    <t>Plate 40D.65.38.2A</t>
  </si>
  <si>
    <t>16000044701</t>
  </si>
  <si>
    <t>Spotlight glass, d314mm</t>
  </si>
  <si>
    <t>16000004226</t>
  </si>
  <si>
    <t>Shock absorber 2125.85.09.256</t>
  </si>
  <si>
    <t>16000021354</t>
  </si>
  <si>
    <t>Contact 5XL.140.142.02/5LX.553.040</t>
  </si>
  <si>
    <t>16000026281</t>
  </si>
  <si>
    <t>Moving contact 8BK.551.088.1</t>
  </si>
  <si>
    <t>16000035131</t>
  </si>
  <si>
    <t>Filter (air) Regotmas130A-1-09</t>
  </si>
  <si>
    <t>11000014903</t>
  </si>
  <si>
    <t>Resistor PEV 7.5 x 820 Ω</t>
  </si>
  <si>
    <t>11000014603</t>
  </si>
  <si>
    <t>Resistor PEV 7.5 x 470 Ω</t>
  </si>
  <si>
    <t>11000060623</t>
  </si>
  <si>
    <t>Patrona Svana 2×22 nipple</t>
  </si>
  <si>
    <t>х</t>
  </si>
  <si>
    <t>16000000708</t>
  </si>
  <si>
    <t>Spacer D100-04-027-04</t>
  </si>
  <si>
    <t>11000004552</t>
  </si>
  <si>
    <t>IPL (101±5)°C</t>
  </si>
  <si>
    <t>16000043504</t>
  </si>
  <si>
    <t>Spring 10D100.37.385</t>
  </si>
  <si>
    <t>16000000360</t>
  </si>
  <si>
    <t>VPK-2112 switch</t>
  </si>
  <si>
    <t>16000004227</t>
  </si>
  <si>
    <t>Shock absorber.116.85.60.120</t>
  </si>
  <si>
    <t>16000000717</t>
  </si>
  <si>
    <t>Washer D100-08-066 1.5 mm</t>
  </si>
  <si>
    <t>16000000989</t>
  </si>
  <si>
    <t>Ring PK35.03.003</t>
  </si>
  <si>
    <t>16000000710</t>
  </si>
  <si>
    <t>Spacer 255x60x0.25mm D100-08-016</t>
  </si>
  <si>
    <t>16000000712</t>
  </si>
  <si>
    <t>Washer 154x102x2.0mm D100-08-028-3</t>
  </si>
  <si>
    <t>16000000714</t>
  </si>
  <si>
    <t>Spacer 255x60x0.1mm D100-08-061</t>
  </si>
  <si>
    <t>16000000715</t>
  </si>
  <si>
    <t>Spacer 255x60x0.1mm D100-08-062</t>
  </si>
  <si>
    <t>16000011589</t>
  </si>
  <si>
    <t>Plate D100.01.048</t>
  </si>
  <si>
    <t>16000045037</t>
  </si>
  <si>
    <t>Spacer D100.08.068</t>
  </si>
  <si>
    <t>11000005579</t>
  </si>
  <si>
    <t>Tumblers TV1-2</t>
  </si>
  <si>
    <t>16000000748</t>
  </si>
  <si>
    <t>Tapa KT6.03.014 (1)</t>
  </si>
  <si>
    <t>16000000358</t>
  </si>
  <si>
    <t>VPK-2110 switch</t>
  </si>
  <si>
    <t>16000011590</t>
  </si>
  <si>
    <t>Washer 10D100.37.358</t>
  </si>
  <si>
    <t>16000004199</t>
  </si>
  <si>
    <t>Socket 11D40.66.38 37D67.28.1 Fi</t>
  </si>
  <si>
    <t>16000001475</t>
  </si>
  <si>
    <t>Insert D100.27.028</t>
  </si>
  <si>
    <t>16000030610</t>
  </si>
  <si>
    <t>Locking device 4536-07.00.00.002</t>
  </si>
  <si>
    <t>16000000994</t>
  </si>
  <si>
    <t>Plate PK35.08.005</t>
  </si>
  <si>
    <t>11000014218</t>
  </si>
  <si>
    <t>Signalling equipment AS4302</t>
  </si>
  <si>
    <t>16000000993</t>
  </si>
  <si>
    <t>Ring PK35.04.004-1</t>
  </si>
  <si>
    <t>16000034916</t>
  </si>
  <si>
    <t>Fuel filter P553004 WM15S12</t>
  </si>
  <si>
    <t>11000057770</t>
  </si>
  <si>
    <t>Switch P2T-17</t>
  </si>
  <si>
    <t>16000004155</t>
  </si>
  <si>
    <t>Ring D131.00.38 (D100.01.038)</t>
  </si>
  <si>
    <t>16000025559</t>
  </si>
  <si>
    <t>Spring 10D100M 17.025</t>
  </si>
  <si>
    <t>16000025956</t>
  </si>
  <si>
    <t>Spring 30D.91.07-6</t>
  </si>
  <si>
    <t>16000036768</t>
  </si>
  <si>
    <t>Spacer KT6-00-030</t>
  </si>
  <si>
    <t>16000001006</t>
  </si>
  <si>
    <t>Ring 32.04.00.03-002</t>
  </si>
  <si>
    <t>16000002940</t>
  </si>
  <si>
    <t>Aplaide M1604.04.01.001</t>
  </si>
  <si>
    <t>16000001477</t>
  </si>
  <si>
    <t>Pin D100-27-030-1</t>
  </si>
  <si>
    <t>16000043838</t>
  </si>
  <si>
    <t>Fuse No. 531</t>
  </si>
  <si>
    <t>16000001004</t>
  </si>
  <si>
    <t>Ring 32.03.00003.005</t>
  </si>
  <si>
    <t>11000003552</t>
  </si>
  <si>
    <t>Glass for diesel locomotive headlamp</t>
  </si>
  <si>
    <t>16000001476</t>
  </si>
  <si>
    <t>Shaft D100-27-029-1</t>
  </si>
  <si>
    <t>16000004277</t>
  </si>
  <si>
    <t>EG-4.611M electric drill bit, 25x32x57/64 mm</t>
  </si>
  <si>
    <t>16000043068</t>
  </si>
  <si>
    <t>Clamp 8TH.140.326</t>
  </si>
  <si>
    <t>16000045016</t>
  </si>
  <si>
    <t>Plunger spring D100.27.013-2</t>
  </si>
  <si>
    <t>16000002214</t>
  </si>
  <si>
    <t>Spring 11D40.91.02</t>
  </si>
  <si>
    <t>16000004397</t>
  </si>
  <si>
    <t>Contact 5LH.140.142-02/5LH.553.040</t>
  </si>
  <si>
    <t>16000001035</t>
  </si>
  <si>
    <t>Spacer 32.00.00.08</t>
  </si>
  <si>
    <t>16000044062</t>
  </si>
  <si>
    <t>Fuel filter KC24 WM</t>
  </si>
  <si>
    <t>16000041549</t>
  </si>
  <si>
    <t>Valve 265A.027.2</t>
  </si>
  <si>
    <t>11000045894</t>
  </si>
  <si>
    <t>Novakor Pentaprim Alkyd Primer</t>
  </si>
  <si>
    <t>L</t>
  </si>
  <si>
    <t>16000045017</t>
  </si>
  <si>
    <t>Lata spring D100.27.017</t>
  </si>
  <si>
    <t>11000003893</t>
  </si>
  <si>
    <t>Fuse link PR-2 125A 220V</t>
  </si>
  <si>
    <t>16000006689</t>
  </si>
  <si>
    <t>Washer 2D100.11.068</t>
  </si>
  <si>
    <t>16000004152</t>
  </si>
  <si>
    <t>Ring d266xd212xd7mm D131.00.25(D10</t>
  </si>
  <si>
    <t>16000027229</t>
  </si>
  <si>
    <t>Internal spring 4536-07.00.03.010-02</t>
  </si>
  <si>
    <t>11000060622</t>
  </si>
  <si>
    <t>Svana 2×22 cartridge</t>
  </si>
  <si>
    <t>16000000720</t>
  </si>
  <si>
    <t>Spacer 21x16x2.0mm D100-17-018</t>
  </si>
  <si>
    <t>16000004151</t>
  </si>
  <si>
    <t>Ring D131.00.24 (D100.01.24B)</t>
  </si>
  <si>
    <t>16000000735</t>
  </si>
  <si>
    <t>Spacer TE1.13.112</t>
  </si>
  <si>
    <t>16000032571</t>
  </si>
  <si>
    <t>Bolt 9068</t>
  </si>
  <si>
    <t>16000004154</t>
  </si>
  <si>
    <t>Ring D131.00.31 (D100.01.031.1A)</t>
  </si>
  <si>
    <t>16000000736</t>
  </si>
  <si>
    <t>Spacer 225x162x0.5mm TE1-13-113</t>
  </si>
  <si>
    <t>16000001032</t>
  </si>
  <si>
    <t>FINGER 32.03.000.4</t>
  </si>
  <si>
    <t>16000004463</t>
  </si>
  <si>
    <t>Bracket 2TE 116.30.30.149.</t>
  </si>
  <si>
    <t>16000034435</t>
  </si>
  <si>
    <t>Seal 236-1112225-A JAMZ</t>
  </si>
  <si>
    <t>16000002935</t>
  </si>
  <si>
    <t>Arc M1604.01.301</t>
  </si>
  <si>
    <t>16000021667</t>
  </si>
  <si>
    <t>Ring 2D100.25.019</t>
  </si>
  <si>
    <t>16000004153</t>
  </si>
  <si>
    <t>Ring D131.00.30 (D100.01.030A)</t>
  </si>
  <si>
    <t>16000004265</t>
  </si>
  <si>
    <t>Electric drill EG-14, EG-141 12.5 x 44 x 40 mm</t>
  </si>
  <si>
    <t>16000041219</t>
  </si>
  <si>
    <t>LED bulb Ba9s (24V 2W) ČME-3M</t>
  </si>
  <si>
    <t>16000028101</t>
  </si>
  <si>
    <t>Clamp 4536-07.00.02.100</t>
  </si>
  <si>
    <t>16000001005</t>
  </si>
  <si>
    <t>Ring 32.04.00.02-005</t>
  </si>
  <si>
    <t>16000026328</t>
  </si>
  <si>
    <t>Spacer 3RD 00.009b</t>
  </si>
  <si>
    <t>16000036331</t>
  </si>
  <si>
    <t>Screen 4550-21690110 D30.5mm</t>
  </si>
  <si>
    <t>16000034367</t>
  </si>
  <si>
    <t>Fuel filter element 201-1117040-A JAMZ</t>
  </si>
  <si>
    <t>16000001496</t>
  </si>
  <si>
    <t>Ring 10D100.37.321</t>
  </si>
  <si>
    <t>16000020780</t>
  </si>
  <si>
    <t>Ring D100-17-008</t>
  </si>
  <si>
    <t>16000031584</t>
  </si>
  <si>
    <t>Washer D45.107.10</t>
  </si>
  <si>
    <t>16000044288</t>
  </si>
  <si>
    <t>Ring D49.78.70</t>
  </si>
  <si>
    <t>11000029159</t>
  </si>
  <si>
    <t>Signalling equipment AS 4320</t>
  </si>
  <si>
    <t>16000028859</t>
  </si>
  <si>
    <t>Washer 9880.00</t>
  </si>
  <si>
    <t>16000028860</t>
  </si>
  <si>
    <t>Washer 9881.00</t>
  </si>
  <si>
    <t>16000025244</t>
  </si>
  <si>
    <t>Insert VK-51-1000104B1 (0 g)</t>
  </si>
  <si>
    <t>16000004264</t>
  </si>
  <si>
    <t>EG-2A electric screwdriver 10x12.5x32 mm</t>
  </si>
  <si>
    <t>16000007036</t>
  </si>
  <si>
    <t>EG-4 electric drill 8x10x25</t>
  </si>
  <si>
    <t>16000044287</t>
  </si>
  <si>
    <t>Ring 37D.67.24</t>
  </si>
  <si>
    <t>16000031522</t>
  </si>
  <si>
    <t>Spring 14D40.195.67</t>
  </si>
  <si>
    <t>16000025242</t>
  </si>
  <si>
    <t>Insert VK-51-1000104BR (1 g)</t>
  </si>
  <si>
    <t>11000081639</t>
  </si>
  <si>
    <t>IRF 730 SMD transistor</t>
  </si>
  <si>
    <t>16000004156</t>
  </si>
  <si>
    <t>Ring D131.00.56 D100.01.056)</t>
  </si>
  <si>
    <t>11000003618</t>
  </si>
  <si>
    <t>Bulb C110(127)x60 E27</t>
  </si>
  <si>
    <t>16000001039</t>
  </si>
  <si>
    <t>Spacer 32.00.00.06</t>
  </si>
  <si>
    <t>16000001037</t>
  </si>
  <si>
    <t>Spacer 32.00.00.04</t>
  </si>
  <si>
    <t>16000001038</t>
  </si>
  <si>
    <t>Spacer 32.00.00.05</t>
  </si>
  <si>
    <t>16000044285</t>
  </si>
  <si>
    <t>Ring 11D40.66.34</t>
  </si>
  <si>
    <t>16000001036</t>
  </si>
  <si>
    <t>Spacer 32.00.00.03</t>
  </si>
  <si>
    <t>16000001040</t>
  </si>
  <si>
    <t>Spacer 32.00.00.07</t>
  </si>
  <si>
    <t>11000013050</t>
  </si>
  <si>
    <t>RG-58 (M) cable</t>
  </si>
  <si>
    <t>M</t>
  </si>
  <si>
    <t>16000021668</t>
  </si>
  <si>
    <t>Cuff 10D100.36.309</t>
  </si>
  <si>
    <t>16000044854</t>
  </si>
  <si>
    <t>Gasket 840-1012083 for JAMZ oil filter</t>
  </si>
  <si>
    <t>16000004197</t>
  </si>
  <si>
    <t>Seal 1D40-35-81 Fi</t>
  </si>
  <si>
    <t>16000022908</t>
  </si>
  <si>
    <t>Ring 9DM.123.14-6</t>
  </si>
  <si>
    <t>11000051522</t>
  </si>
  <si>
    <t>OPTRONS TLP621</t>
  </si>
  <si>
    <t>16000004159</t>
  </si>
  <si>
    <t>Ring D218.00.08 (D100.27.044)</t>
  </si>
  <si>
    <t>16000004160</t>
  </si>
  <si>
    <t>Ring D100.27.067 D218.00.03</t>
  </si>
  <si>
    <t>16000002216</t>
  </si>
  <si>
    <t>Ring 30D.84.03-3</t>
  </si>
  <si>
    <t>16000004158</t>
  </si>
  <si>
    <t>Ring D100-23-241</t>
  </si>
  <si>
    <t>16000044286</t>
  </si>
  <si>
    <t>Ring 37D0.86.03</t>
  </si>
  <si>
    <t>16000022283</t>
  </si>
  <si>
    <t>Ring 10D100.36.126</t>
  </si>
  <si>
    <t>16000042699</t>
  </si>
  <si>
    <t>Ring 692.218</t>
  </si>
  <si>
    <t>16000044277</t>
  </si>
  <si>
    <t>Cuff 2D100.22.228</t>
  </si>
  <si>
    <t>Title LV</t>
  </si>
  <si>
    <t>Compatible with 
2M62U</t>
  </si>
  <si>
    <t>Compatible with
2TE10U</t>
  </si>
  <si>
    <t>Adapteris D100.01.103sb.53</t>
  </si>
  <si>
    <t>Adapteris D100.01.105sb.53</t>
  </si>
  <si>
    <t>Aizmugures sk.spogulis sfērisks 440x210</t>
  </si>
  <si>
    <t>Amortizators 2125.85.09.256</t>
  </si>
  <si>
    <t>Amortizators.116.85.60.120</t>
  </si>
  <si>
    <t>Aparāts sprauslas 4TK.7.11-04</t>
  </si>
  <si>
    <t>Aparāts sprauslas 4TK.7.11-05</t>
  </si>
  <si>
    <t>Apgriezienu devējs VDO</t>
  </si>
  <si>
    <t>Apmale TE3.17.1316</t>
  </si>
  <si>
    <t>Apvalks Nr.582</t>
  </si>
  <si>
    <t>Ass D100-27-029-1</t>
  </si>
  <si>
    <t>Ass ruliša D100.22.069</t>
  </si>
  <si>
    <t>Atspere 10D100.37.385</t>
  </si>
  <si>
    <t>Atspere 10D100M 17.025</t>
  </si>
  <si>
    <t>Atspere 11D40.91.02</t>
  </si>
  <si>
    <t>Atspere 14D40.35.14</t>
  </si>
  <si>
    <t>Atspere plunžera D100.27.013-2</t>
  </si>
  <si>
    <t>Balstenis kompresora gultņa 431.1</t>
  </si>
  <si>
    <t>Balstgredzens Nr.436</t>
  </si>
  <si>
    <t>Balsts 2TE116.30.33.165</t>
  </si>
  <si>
    <t>BAROŠANAS BLOKS 24V</t>
  </si>
  <si>
    <t>Bilance ALG6.334.000</t>
  </si>
  <si>
    <t>Bilance GJU6.334.015</t>
  </si>
  <si>
    <t>Bīdītājs D100.27.104sb</t>
  </si>
  <si>
    <t>Blīvējums 1D40-35-81 Fi</t>
  </si>
  <si>
    <t>Blīvējums lūkai no kompresora puses PDH</t>
  </si>
  <si>
    <t>Bloks FM1100"Teltonika"ras.FM11XM T1PP01</t>
  </si>
  <si>
    <t>Bloks FM4100 "Teltonika"</t>
  </si>
  <si>
    <t>Bloks FM4200 "Teltonika"</t>
  </si>
  <si>
    <t>Bukses korpuss 2TE10L.30.56.023</t>
  </si>
  <si>
    <t>Buksīte 11D40.66.38 37D67.28.1 Fi</t>
  </si>
  <si>
    <t>Bulta 30D.22.20-8A</t>
  </si>
  <si>
    <t>Bultskrūve 9162 (gab)</t>
  </si>
  <si>
    <t>Bultskrūve 9D100.37.249</t>
  </si>
  <si>
    <t>Dakša spraudkontakta savien.ŠR32P12RŠ1</t>
  </si>
  <si>
    <t>Degvielas līmeņa devējs DUT1010FR</t>
  </si>
  <si>
    <t>Devējs degviel.līmeņa DUT870FR</t>
  </si>
  <si>
    <t>Devējs IPL (101±5)°C</t>
  </si>
  <si>
    <t>Dibens 11D40.78.20</t>
  </si>
  <si>
    <t>Diode DL-161-250 (ДЛ-161-250)</t>
  </si>
  <si>
    <t>Dīzelis 10D 100M</t>
  </si>
  <si>
    <t>Diesel 10D 100M</t>
  </si>
  <si>
    <t>Dīzeļlokomotīves gaismekļa stikls</t>
  </si>
  <si>
    <t>Drošinātājs Nr.531</t>
  </si>
  <si>
    <t>Drošinātājs Nr.583</t>
  </si>
  <si>
    <t>Elektrodevējs 418</t>
  </si>
  <si>
    <t>Elektrosuka EG 676 2x(12.5x32x50)</t>
  </si>
  <si>
    <t>Elektrosuka EG-14,EG-141 12.5x44x40 mm</t>
  </si>
  <si>
    <t>Elektrosuka EG-2A 10x12.5x32 mm</t>
  </si>
  <si>
    <t>Elektrosuka EG-4 8x10x25</t>
  </si>
  <si>
    <t>Elektrosuka EG-4,611M 25x32x57/64 mm</t>
  </si>
  <si>
    <t>Eļļas nodalījuma vāka blīvējums kompl.</t>
  </si>
  <si>
    <t>SET</t>
  </si>
  <si>
    <t>Eļļas sūknis 9D100.12Sb-1</t>
  </si>
  <si>
    <t>Eļļošanas gredzens Nr.580.1</t>
  </si>
  <si>
    <t>Enkurs VS-652U2</t>
  </si>
  <si>
    <t>Filtrs 10D100.68.sb</t>
  </si>
  <si>
    <t>Gaismeklis SZSL 60</t>
  </si>
  <si>
    <t>Gredzens 10D100.36.126</t>
  </si>
  <si>
    <t>Gredzens 10D100.37.226</t>
  </si>
  <si>
    <t>Gredzens 10D100.37.321</t>
  </si>
  <si>
    <t>Gredzens 11D40.66.34</t>
  </si>
  <si>
    <t>Gredzens 14D40.22.12</t>
  </si>
  <si>
    <t>Gredzens 2D100.25.019</t>
  </si>
  <si>
    <t>Gredzens 30D.84.03-3</t>
  </si>
  <si>
    <t>Gredzens 32.03.00.02.008</t>
  </si>
  <si>
    <t>Gredzens 32.03.00003.005</t>
  </si>
  <si>
    <t>Gredzens 32.04.00.02-005</t>
  </si>
  <si>
    <t>Gredzens 32.04.00.03-002</t>
  </si>
  <si>
    <t>Gredzens 34.05.00.04-002 0.gr BMZ</t>
  </si>
  <si>
    <t>Gredzens 34.05.00.04-002 1.gr BMZ</t>
  </si>
  <si>
    <t>Gredzens 34.05.00.04-002 2.gr BMZ</t>
  </si>
  <si>
    <t>Ring 34.05.00.04-002 Grade 2 BMZ</t>
  </si>
  <si>
    <t>Gredzens 34.05.00.04-002 3.gr BMZ</t>
  </si>
  <si>
    <t>Gredzens 34.05.00.04-002 4.gr BMZ</t>
  </si>
  <si>
    <t>Gredzens 34.05.00.04-009 1.gr BMZ</t>
  </si>
  <si>
    <t>Ring 34.05.00.04-009 Grade 1 BMZ</t>
  </si>
  <si>
    <t>Gredzens 34.05.00.04-009 3.gr BMZ</t>
  </si>
  <si>
    <t>Gredzens 34.05.00.04-009 4.gr BMZ</t>
  </si>
  <si>
    <t>Gredzens 34.05.00.05-009 0.gr BMZ</t>
  </si>
  <si>
    <t>Gredzens 34.05.00.05-009 2.gr BMZ</t>
  </si>
  <si>
    <t>Gredzens 34.08.00.02-009 0.gr BMZ</t>
  </si>
  <si>
    <t>Gredzens 34.08.00.02-009 1.gr BMZ</t>
  </si>
  <si>
    <t>Gredzens 34.08.00.02-009 2.gr BMZ</t>
  </si>
  <si>
    <t>Gredzens 34.08.00.02-009 3.gr BMZ</t>
  </si>
  <si>
    <t>Gredzens 34.08.00.02-009 4.gr BMZ</t>
  </si>
  <si>
    <t>Gredzens 34.08.00.03-006 0.gr BMZ</t>
  </si>
  <si>
    <t>Gredzens 34.08.00.03-006 1.gr BMZ</t>
  </si>
  <si>
    <t>Gredzens 34.08.00.03-006 2.gr BMZ</t>
  </si>
  <si>
    <t>Gredzens 34.08.00.03-006 3.gr BMZ</t>
  </si>
  <si>
    <t>Gredzens 34.08.00.03-006 4.gr BMZ</t>
  </si>
  <si>
    <t>Gredzens 37D0.86.03</t>
  </si>
  <si>
    <t>Gredzens 40D.22.06-1-09</t>
  </si>
  <si>
    <t>Gredzens 40D.22.08</t>
  </si>
  <si>
    <t>Gredzens 9DM.123.14-6</t>
  </si>
  <si>
    <t>Gredzens D100.04.016.2</t>
  </si>
  <si>
    <t>Gredzens D100.04.017.2</t>
  </si>
  <si>
    <t>Gredzens D100.04.018sb1</t>
  </si>
  <si>
    <t>Gredzens D100.11.015</t>
  </si>
  <si>
    <t>Gredzens D100.27.067 D218.00.03</t>
  </si>
  <si>
    <t>Gredzens D100-17-008</t>
  </si>
  <si>
    <t>Gredzens D100-23-241</t>
  </si>
  <si>
    <t>Gredzens D131.00.24 (D100.01.24B)</t>
  </si>
  <si>
    <t>Gredzens D131.00.30 (D100.01.030A)</t>
  </si>
  <si>
    <t>Gredzens D131.00.31 (D100.01.031.1A)</t>
  </si>
  <si>
    <t>Gredzens D131.00.38 (D100.01.038)</t>
  </si>
  <si>
    <t>Gredzens D131.00.56 D100.01.056)</t>
  </si>
  <si>
    <t>Gredzens D218.00.08 (D100.27.044)</t>
  </si>
  <si>
    <t>Gredzens d266xd212xd7mm D131.00.25(D10</t>
  </si>
  <si>
    <t>Gredzens D49.78.70</t>
  </si>
  <si>
    <t>Gredzens PK35.04.003</t>
  </si>
  <si>
    <t>Grunts Novakor Pentaprim Alkid</t>
  </si>
  <si>
    <t>Grūdējs 10D100M.17.006-1</t>
  </si>
  <si>
    <t>Grūdējs 30D.107.6sb7</t>
  </si>
  <si>
    <t>Grūdējs D100-27-105sb.2</t>
  </si>
  <si>
    <t>Gultnis 9D100.37.379</t>
  </si>
  <si>
    <t>Gultņa puses 10GD100.07.102/103</t>
  </si>
  <si>
    <t>Pair</t>
  </si>
  <si>
    <t>Ieliktnis 10D100.37.319.1</t>
  </si>
  <si>
    <t>Ieliktnis 11D.45.35.11sb</t>
  </si>
  <si>
    <t>Ieliktnis 11D.45.35.12sb</t>
  </si>
  <si>
    <t>Ieliktnis 11D45.35.31/32(I)</t>
  </si>
  <si>
    <t>Ieliktnis 14D40.22.1sb</t>
  </si>
  <si>
    <t>Ieliktnis 2D100.01.101sb1(c-2)</t>
  </si>
  <si>
    <t>Ieliktnis 2D100.25.016</t>
  </si>
  <si>
    <t>Ieliktnis 2D100-11-014</t>
  </si>
  <si>
    <t>Ieliktnis 30D.123.26-5</t>
  </si>
  <si>
    <t>Ieliktnis 30D.91.20-6</t>
  </si>
  <si>
    <t>Ieliktnis 30D35.16sb4</t>
  </si>
  <si>
    <t>Ieliktnis 40D.12.02.2</t>
  </si>
  <si>
    <t>Ieliktnis 40D35.18sb1</t>
  </si>
  <si>
    <t>Ieliktnis 9D100.37.143</t>
  </si>
  <si>
    <t>Ieliktnis D100.02.136sb(0grad.)</t>
  </si>
  <si>
    <t>Ieliktnis D100.02.137sb (IV grad.)</t>
  </si>
  <si>
    <t>Ieliktnis D100.02.137sb(0grad.)</t>
  </si>
  <si>
    <t>Ieliktnis D100.02.138sb(0grad.)</t>
  </si>
  <si>
    <t>Ieliktnis D100.02.139sb(0grad.)</t>
  </si>
  <si>
    <t>Ieliktnis D100.04.061.5</t>
  </si>
  <si>
    <t>Ieliktnis D100.08.008.4</t>
  </si>
  <si>
    <t>Ieliktnis D100.08.076.3</t>
  </si>
  <si>
    <t>Ieliktnis D100.24.007 (I grad.)</t>
  </si>
  <si>
    <t>Ieliktnis D100.24.007(0grad.)</t>
  </si>
  <si>
    <t>Ieliktnis D100.24.017(0grad.)</t>
  </si>
  <si>
    <t>Ieliktnis D100.24.103sb.6</t>
  </si>
  <si>
    <t>Ieliktnis D100.27.028</t>
  </si>
  <si>
    <t>Ieliktnis D100-02-136sb(1grad.)</t>
  </si>
  <si>
    <t>Ieliktnis D100-02-136sb(2grad.)</t>
  </si>
  <si>
    <t>Ieliktnis D100-02-137sb(1grad.)</t>
  </si>
  <si>
    <t>Ieliktnis D100-02-137sb(2grad.)</t>
  </si>
  <si>
    <t>Ieliktnis D100-02-137sb(3grad.)</t>
  </si>
  <si>
    <t>Ieliktnis D100-02-138sb(1grad.)</t>
  </si>
  <si>
    <t>Ieliktnis D100-02-138sb(2grad.)</t>
  </si>
  <si>
    <t>Ieliktnis D100-02-138sb(3grad.)</t>
  </si>
  <si>
    <t>Ieliktnis D100-02-138sb(4grad.)</t>
  </si>
  <si>
    <t>Ieliktnis D100-02-138sb(5grad.)</t>
  </si>
  <si>
    <t>Ieliktnis D100-02-139sb(1grad.)</t>
  </si>
  <si>
    <t>Ieliktnis D100-02-139sb(2grad.)</t>
  </si>
  <si>
    <t>Ieliktnis D100-02-139sb(3grad.)</t>
  </si>
  <si>
    <t>Ieliktnis D100-02-139sb(4grad.)</t>
  </si>
  <si>
    <t>Ieliktnis D100-13-003</t>
  </si>
  <si>
    <t>Ieliktnis D100-13-004</t>
  </si>
  <si>
    <t>Ieliktnis D100-24-007(2grad.)</t>
  </si>
  <si>
    <t>Ieliktnis D100-24-007(3grad.)</t>
  </si>
  <si>
    <t>Ieliktnis D100-24-007(4grad.)</t>
  </si>
  <si>
    <t>Ieliktnis D100-24-017(1grad.)</t>
  </si>
  <si>
    <t>Ieliktnis D100-24-017(2grad.)</t>
  </si>
  <si>
    <t>Ieliktnis D100-24-017(3grad.)</t>
  </si>
  <si>
    <t>Ieliktnis D100-24-017(4grad.)</t>
  </si>
  <si>
    <t>Ieliktnis D45.17.5sb</t>
  </si>
  <si>
    <t>Ieliktnis D45.35.13sb</t>
  </si>
  <si>
    <t>Iesūcējvāks Nr.435</t>
  </si>
  <si>
    <t>Kabelis RG-58 (M)</t>
  </si>
  <si>
    <t>Kārba plastmasas lok.stikla tīrītājam</t>
  </si>
  <si>
    <t>Kembriks PHZ termo 2.4/1.2mm2</t>
  </si>
  <si>
    <t>Kembriks PO plakans profilis 0.5mm2</t>
  </si>
  <si>
    <t>Kembriks PO plakans profilis 0.75mm2</t>
  </si>
  <si>
    <t>Kembriks PO plakans profilis 1.0mm2</t>
  </si>
  <si>
    <t>Kembriks PO plakans profilis 1.5mm2</t>
  </si>
  <si>
    <t>Kloķvārpsta apakšējā D100.05.001-3</t>
  </si>
  <si>
    <t>Lower crankshaft D100.05.001-3</t>
  </si>
  <si>
    <t>Kloķvārpsta augšējā 10D100.05.002-2</t>
  </si>
  <si>
    <t>Upper crankshaft 10D100.05.002-2</t>
  </si>
  <si>
    <t>Kompresora gultņa ieliktnis 433.1</t>
  </si>
  <si>
    <t>Kontaktors TKPM-111( 75V, 1n-o,1n-z)</t>
  </si>
  <si>
    <t>Kontakts 5LH.140.142-02/5LH.553.040</t>
  </si>
  <si>
    <t>Kontakts 5TH.551.199.01</t>
  </si>
  <si>
    <t>Kontakts 5TH.551.203</t>
  </si>
  <si>
    <t>Kontakts 5TH.568.039</t>
  </si>
  <si>
    <t>Kontakts 8BK.551.087.1</t>
  </si>
  <si>
    <t>Kontakts kustīgais 5TC.551.117</t>
  </si>
  <si>
    <t>Kontakts kustīgais 8BK.551.088.1</t>
  </si>
  <si>
    <t>Kontakts nekustīgais 5TC.551.116</t>
  </si>
  <si>
    <t>Kontaktu grupa BILT 685162.003-05</t>
  </si>
  <si>
    <t>Korpuss vārsta 37D.35.39</t>
  </si>
  <si>
    <t>Krustenis 2D100.25.015</t>
  </si>
  <si>
    <t>Cross-section 2D100.25.015</t>
  </si>
  <si>
    <t>Kūstošais ieliktnis PR-2 125A 220V</t>
  </si>
  <si>
    <t>Kvēlsvece Eberspacher 24V</t>
  </si>
  <si>
    <t>Latas atspere D100.27.017</t>
  </si>
  <si>
    <t>Lāpstiņa 4TK.04.006.03</t>
  </si>
  <si>
    <t>Lāpstiņa 4TK.04.006.04</t>
  </si>
  <si>
    <t>Lāpstiņa 5516.05</t>
  </si>
  <si>
    <t>Spade 5516.05</t>
  </si>
  <si>
    <t>Līste 30D.107.26.7</t>
  </si>
  <si>
    <t>Lukturis 60W(4x15W)12-48V 5400Lm IP67 WM</t>
  </si>
  <si>
    <t>Manometrs M100R 0-16 Bar g1/2" kl.1.6</t>
  </si>
  <si>
    <t>Manometrs MTP-60-16</t>
  </si>
  <si>
    <t>Manšete 10D100.36.309</t>
  </si>
  <si>
    <t>Manšete 2D100.22.228</t>
  </si>
  <si>
    <t>Paplāksne 10D100.37.358</t>
  </si>
  <si>
    <t>Paplāksne 154x102x2.0mm D100-08-028-3</t>
  </si>
  <si>
    <t>Paplāksne 2D100.11.068</t>
  </si>
  <si>
    <t>Paplāksne 9880.00</t>
  </si>
  <si>
    <t>Paplāksne 9881.00</t>
  </si>
  <si>
    <t>Paplāksne D100-08-020-1</t>
  </si>
  <si>
    <t>Paplāksne D100-08-066 1,5mm</t>
  </si>
  <si>
    <t>Patrona Svana 2š22 flancis</t>
  </si>
  <si>
    <t>Patrona Svana 2š22 nipels</t>
  </si>
  <si>
    <t>Pavadiņa 2D100.12.009.5</t>
  </si>
  <si>
    <t>Pārslēdzis P2T-17</t>
  </si>
  <si>
    <t>PĀRSPRIEGUMA NOVADĪTĀJS</t>
  </si>
  <si>
    <t>Pedāļslēdzis VP-1-11P</t>
  </si>
  <si>
    <t>Plāksne D100.01.048</t>
  </si>
  <si>
    <t>Plīts 10D100.36.016 sb</t>
  </si>
  <si>
    <t>Plīts 9D100.36.007 sb 1</t>
  </si>
  <si>
    <t>Plunžeris 40D.107.4sb2</t>
  </si>
  <si>
    <t>Plunžeris D100.27.102sb.</t>
  </si>
  <si>
    <t>Pretestība PEV 7,5x470OM</t>
  </si>
  <si>
    <t>Pretestība PEV-50 150 Om</t>
  </si>
  <si>
    <t>Pretestība PS-50422UHLZ</t>
  </si>
  <si>
    <t>Radiostacija(lok) ORION RV-4-KV-D (2kab)</t>
  </si>
  <si>
    <t>Rats 10D100.37.030sb</t>
  </si>
  <si>
    <t>Rats 2 d100.11.003.3</t>
  </si>
  <si>
    <t>Rats 2127.85.12.011</t>
  </si>
  <si>
    <t>Rats 3SL.01.04.040 ALG6.378.000</t>
  </si>
  <si>
    <t>Rats 9D100.11.012</t>
  </si>
  <si>
    <t>Rats M62.85.11.016</t>
  </si>
  <si>
    <t>Regulators 2Xsb7</t>
  </si>
  <si>
    <t>Relejs RK-231U3 2TX.309.315-04</t>
  </si>
  <si>
    <t>Relejs TRPU-2P</t>
  </si>
  <si>
    <t>Relejs TSV-4E 3-02-8770-076 0,1-1,0MPa</t>
  </si>
  <si>
    <t>Relejs VL-75</t>
  </si>
  <si>
    <t>Restes 10D100.18.027</t>
  </si>
  <si>
    <t>Reversora disks 8TX.192.187</t>
  </si>
  <si>
    <t>Rotors 4TK.04.000spč.03</t>
  </si>
  <si>
    <t>Rotors 4TK.04.000spč.04</t>
  </si>
  <si>
    <t>Rozete spraudkontakta savien.ŠR32P12EŠ</t>
  </si>
  <si>
    <t>Rullītis 30D.92.08.5</t>
  </si>
  <si>
    <t>Rullītis D100.22.068</t>
  </si>
  <si>
    <t>Rullītis D100.27.027</t>
  </si>
  <si>
    <t>Sajūgs 9D100-26-023-2</t>
  </si>
  <si>
    <t>Sajūgs D100.08.024</t>
  </si>
  <si>
    <t>Sajūgs D45.107.95.2</t>
  </si>
  <si>
    <t>Signālarmatūra AS 4320</t>
  </si>
  <si>
    <t>Signālarmatūra AS4302</t>
  </si>
  <si>
    <t>Slēdzis VPK-2110</t>
  </si>
  <si>
    <t>Slēdzis VPK-2112</t>
  </si>
  <si>
    <t>Spiediena devējs MPX 5700</t>
  </si>
  <si>
    <t>Sprausla 10D100M.17sb1</t>
  </si>
  <si>
    <t>Sprūdtapa 30D.84.05-5</t>
  </si>
  <si>
    <t>Sprūdtapa D100.37.248</t>
  </si>
  <si>
    <t>Starplia D100.08.068</t>
  </si>
  <si>
    <t>Starplika 21x16x2.0mm D100-17-018</t>
  </si>
  <si>
    <t>Starplika 255x60x0.1mm D100-08-061</t>
  </si>
  <si>
    <t>Starplika 255x60x0.1mm D100-08-062</t>
  </si>
  <si>
    <t>Starplika 255x60x0.25mm D100-08-016</t>
  </si>
  <si>
    <t>Starplika 32.00.00.03</t>
  </si>
  <si>
    <t>Starplika 32.00.00.05</t>
  </si>
  <si>
    <t>Starplika 32.00.00.07</t>
  </si>
  <si>
    <t>Starplika 32x23x6.0mm D100-27-006</t>
  </si>
  <si>
    <t>Starplika 3RD 00.009b</t>
  </si>
  <si>
    <t>Starplika 416x832x0.1mm D100-08-060</t>
  </si>
  <si>
    <t>Starplika D100-04-027-04</t>
  </si>
  <si>
    <t>Starplika TE1.13.112</t>
  </si>
  <si>
    <t>Starpnis 10D100M.17.023</t>
  </si>
  <si>
    <t>Starpnis D100.04.111sb5 / D100-04-006sb-</t>
  </si>
  <si>
    <t>Starpnis D100.04.112sb5 / D100-04-007</t>
  </si>
  <si>
    <t>Statnis 30D.91.2sb.8</t>
  </si>
  <si>
    <t>Stienis 30D.92.2sb.3</t>
  </si>
  <si>
    <t>Stikls augstsprieguma kameras TE2.30.250</t>
  </si>
  <si>
    <t>Stikls prožektora d314mm</t>
  </si>
  <si>
    <t>Stikls TE2.30.252-1</t>
  </si>
  <si>
    <t>Sūknis 10D100.27.101sb</t>
  </si>
  <si>
    <t>Svārki 40D.22.01-1</t>
  </si>
  <si>
    <t>Tahometrs TM1-1PUZ MP2.781.015</t>
  </si>
  <si>
    <t>Tapa 10D100.M17.026</t>
  </si>
  <si>
    <t>Tapa D100.04.004.1c</t>
  </si>
  <si>
    <t>Tapa D100-13-005</t>
  </si>
  <si>
    <t>Tapa D100-13-006</t>
  </si>
  <si>
    <t>Tapa D100-13-007</t>
  </si>
  <si>
    <t>Tapa D100-13-008</t>
  </si>
  <si>
    <t>Tapa D100-27-030-1</t>
  </si>
  <si>
    <t>Tapa D45.17.04.1A</t>
  </si>
  <si>
    <t>Teltonika FM1100 GPRS/GSM antenas kompl</t>
  </si>
  <si>
    <t>Temperatūras pārveidotājs DTPM</t>
  </si>
  <si>
    <t>Termometrs TUE-48</t>
  </si>
  <si>
    <t>Termopāris THA-1172P(100-120)</t>
  </si>
  <si>
    <t>Tiristors T122-25-12</t>
  </si>
  <si>
    <t>Tiristors T161-200-16</t>
  </si>
  <si>
    <t>Tiristors TL2-160 (ТЛ2-160)</t>
  </si>
  <si>
    <t>Tranzistors IRF 730 smd</t>
  </si>
  <si>
    <t>TV1-2 tumblers</t>
  </si>
  <si>
    <t>Turbīnas gultņa ieliktnis Nr.482.2</t>
  </si>
  <si>
    <t>Turbokompresors K/L PDH50zv-D</t>
  </si>
  <si>
    <t>Turbokompresors labais 4TK.00.000 spč-04</t>
  </si>
  <si>
    <t>Tūba GOST 6308-71 3.0mm (kg)</t>
  </si>
  <si>
    <t>Uzgrieznis 30D.78.12-7</t>
  </si>
  <si>
    <t>Uzgrieznis 5578.00</t>
  </si>
  <si>
    <t>Uzgrieznis 5586.00</t>
  </si>
  <si>
    <t>Uzliktnis 2TE 116.30.30.149.</t>
  </si>
  <si>
    <t>Uzvilkšanas mehānisms 3SL.01.03.000</t>
  </si>
  <si>
    <t>Vadaparāts 705</t>
  </si>
  <si>
    <t>Vadule 30D.92.01.5</t>
  </si>
  <si>
    <t>Vainags 30D.107.60.7</t>
  </si>
  <si>
    <t>Vāks Nr.653</t>
  </si>
  <si>
    <t>Vārpsta 10D100.08.100</t>
  </si>
  <si>
    <t>Vārpsta 10D100.37.126.2</t>
  </si>
  <si>
    <t>Vārpsta D100.08.057.4</t>
  </si>
  <si>
    <t>Vārsts 10D100M 17.024</t>
  </si>
  <si>
    <t>Vārsts D100.27.103sb.</t>
  </si>
  <si>
    <t>Veltnis 10D100.36.101</t>
  </si>
  <si>
    <t>Veltnis 11D45.66.33.1</t>
  </si>
  <si>
    <t>Veltnis 2TE10L.85.01.118</t>
  </si>
  <si>
    <t>Veltnis 9D100.11.013-2</t>
  </si>
  <si>
    <t>Veltnis 9D100.26.016</t>
  </si>
  <si>
    <t>Veltnis 9D100.37.140-1</t>
  </si>
  <si>
    <t>Veltnis 9D100.37.141</t>
  </si>
  <si>
    <t>Veltnis D100.08.005.3</t>
  </si>
  <si>
    <t>Veltnis D100.26.101</t>
  </si>
  <si>
    <t>Veltnis M62.85.01.013.1</t>
  </si>
  <si>
    <t>Veltnītis 9D100.36.237</t>
  </si>
  <si>
    <t>Veltnītis TE10.35.30.120</t>
  </si>
  <si>
    <t>Ventilis 30D87.sb.9</t>
  </si>
  <si>
    <t>Ventilis VV1 (spole-50V)</t>
  </si>
  <si>
    <t>Ventilis VV-1(spole-75V) 2TX.956.000-3</t>
  </si>
  <si>
    <t>Ventilis VV-1113(50V)</t>
  </si>
  <si>
    <t>Ventilis VV-1113(75V)</t>
  </si>
  <si>
    <t>Ventilis VV-3 spole-75V</t>
  </si>
  <si>
    <t>Ventilis VV32(spole-110V)</t>
  </si>
  <si>
    <t>Virzulis D100.04.001.5V</t>
  </si>
  <si>
    <t>Virzulis D100.04.002.5V</t>
  </si>
  <si>
    <t>Virzuļa gredzens (PDH)</t>
  </si>
  <si>
    <t>Voltmetrs M42300(0-150)V</t>
  </si>
  <si>
    <t>Zobrats 11D45.133.03</t>
  </si>
  <si>
    <t>Zobrats 11D45.140.12</t>
  </si>
  <si>
    <t>Zobrats 2TE10L.70.95.145.1/110.1</t>
  </si>
  <si>
    <t>Zobrats 2TE10L.85.15.145/233</t>
  </si>
  <si>
    <t>Zobrats 2TE10L.85.23 121.2</t>
  </si>
  <si>
    <t>Zobrats 2TE10L.85.23 132.2</t>
  </si>
  <si>
    <t>Zobrats 40D.123.05-2</t>
  </si>
  <si>
    <t>Zobrats 9D100.26.014</t>
  </si>
  <si>
    <t>Zobrats 9D100.26.015</t>
  </si>
  <si>
    <t>Zobrats D100.08.004.1</t>
  </si>
  <si>
    <t>Zobrats D100.11.005</t>
  </si>
  <si>
    <t>Zobrats D100.25.002.1</t>
  </si>
  <si>
    <t>Zobrats D100.25.101sb 1</t>
  </si>
  <si>
    <t>Zobrats D100.28.054</t>
  </si>
  <si>
    <t>Uzliktnis 2TE116.30.30.149.</t>
  </si>
  <si>
    <t>Bracket 2TE116.30.30.149.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</si>
</sst>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rial"/>
      <family val="2"/>
      <charset val="186"/>
    </font>
    <font>
      <sz val="11"/>
      <color rgb="FFFF0000"/>
      <name val="Arial"/>
      <family val="2"/>
      <charset val="186"/>
    </font>
    <font>
      <sz val="11"/>
      <name val="Arial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0" fillId="0" borderId="0" xfId="0" applyAlignment="1">
      <alignment horizontal="center" vertical="center"/>
    </xf>
    <xf numFmtId="4" fontId="0" fillId="0" borderId="0" xfId="0" applyNumberFormat="1"/>
    <xf numFmtId="4" fontId="0" fillId="0" borderId="0" xfId="0" applyNumberFormat="1" applyAlignment="1">
      <alignment vertical="center"/>
    </xf>
    <xf numFmtId="0" fontId="0" fillId="0" borderId="0" xfId="0" applyAlignment="1">
      <alignment horizontal="center"/>
    </xf>
    <xf numFmtId="0" fontId="0" fillId="4" borderId="0" xfId="0" applyFill="1"/>
    <xf numFmtId="0" fontId="1" fillId="2" borderId="0" xfId="0" applyFont="1" applyFill="1" applyAlignment="1">
      <alignment vertical="center"/>
    </xf>
    <xf numFmtId="0" fontId="0" fillId="5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4" fontId="2" fillId="0" borderId="0" xfId="0" applyNumberFormat="1" applyFont="1"/>
    <xf numFmtId="0" fontId="2" fillId="0" borderId="0" xfId="0" applyFont="1" applyAlignment="1">
      <alignment horizontal="center" vertical="center"/>
    </xf>
    <xf numFmtId="0" fontId="2" fillId="4" borderId="0" xfId="0" applyFont="1" applyFill="1" applyAlignment="1">
      <alignment horizontal="center"/>
    </xf>
    <xf numFmtId="0" fontId="2" fillId="4" borderId="0" xfId="0" applyFont="1" applyFill="1"/>
    <xf numFmtId="4" fontId="2" fillId="4" borderId="0" xfId="0" applyNumberFormat="1" applyFont="1" applyFill="1"/>
    <xf numFmtId="0" fontId="2" fillId="3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1">
    <cellStyle name="Parasts" xfId="0" builtinId="0"/>
  </cellStyles>
  <dxfs count="34">
    <dxf>
      <alignment horizontal="center" textRotation="0" indent="0" justifyLastLine="0" shrinkToFit="0" readingOrder="0"/>
    </dxf>
    <dxf>
      <alignment horizontal="center" textRotation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ill>
        <patternFill patternType="solid">
          <fgColor indexed="64"/>
          <bgColor theme="0" tint="-0.14999847407452621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indent="0" justifyLastLine="0" shrinkToFit="0" readingOrder="0"/>
    </dxf>
    <dxf>
      <alignment horizontal="center" vertical="bottom" textRotation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4" formatCode="#,##0.00"/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2" displayName="Table2" ref="A1:R481" totalsRowShown="0" dataDxfId="31">
  <autoFilter ref="A1:R481" xr:uid="{00000000-0009-0000-0100-000001000000}"/>
  <sortState xmlns:xlrd2="http://schemas.microsoft.com/office/spreadsheetml/2017/richdata2" ref="A2:R481">
    <sortCondition descending="1" ref="F1:F481"/>
  </sortState>
  <tableColumns count="18">
    <tableColumn id="1" xr3:uid="{00000000-0010-0000-0000-000001000000}" name="Item No" dataDxfId="30"/>
    <tableColumn id="2" xr3:uid="{00000000-0010-0000-0000-000002000000}" name="SAP number" dataDxfId="29"/>
    <tableColumn id="4" xr3:uid="{00000000-0010-0000-0000-000004000000}" name="Title ENG" dataDxfId="28"/>
    <tableColumn id="5" xr3:uid="{00000000-0010-0000-0000-000005000000}" name="Quantity" dataDxfId="27"/>
    <tableColumn id="6" xr3:uid="{00000000-0010-0000-0000-000006000000}" name="Unit" dataDxfId="26"/>
    <tableColumn id="7" xr3:uid="{00000000-0010-0000-0000-000007000000}" name="Price, EUR" dataDxfId="25"/>
    <tableColumn id="8" xr3:uid="{00000000-0010-0000-0000-000008000000}" name="Compatible with 2M62U" dataDxfId="24"/>
    <tableColumn id="9" xr3:uid="{00000000-0010-0000-0000-000009000000}" name="Compatible with 2TE10U" dataDxfId="23"/>
    <tableColumn id="10" xr3:uid="{00000000-0010-0000-0000-00000A000000}" name="ČME" dataDxfId="22"/>
    <tableColumn id="11" xr3:uid="{00000000-0010-0000-0000-00000B000000}" name="TEP70" dataDxfId="21"/>
    <tableColumn id="12" xr3:uid="{00000000-0010-0000-0000-00000C000000}" name="2TE116" dataDxfId="20"/>
    <tableColumn id="13" xr3:uid="{00000000-0010-0000-0000-00000D000000}" name="3TE10MK" dataDxfId="19"/>
    <tableColumn id="14" xr3:uid="{00000000-0010-0000-0000-00000E000000}" name="M62" dataDxfId="18"/>
    <tableColumn id="15" xr3:uid="{00000000-0010-0000-0000-00000F000000}" name="WM sliežu" dataDxfId="17"/>
    <tableColumn id="16" xr3:uid="{00000000-0010-0000-0000-000010000000}" name="TEM2" dataDxfId="16"/>
    <tableColumn id="17" xr3:uid="{00000000-0010-0000-0000-000011000000}" name="3TE10MK-" dataDxfId="15"/>
    <tableColumn id="19" xr3:uid="{00000000-0010-0000-0000-000013000000}" name="TGM" dataDxfId="14"/>
    <tableColumn id="18" xr3:uid="{00000000-0010-0000-0000-000012000000}" name="VRC" dataDxfId="13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6D5B445-7902-4F49-9F8B-FB61FE777138}" name="Table5" displayName="Table5" ref="A1:H432" totalsRowShown="0" headerRowDxfId="12" headerRowBorderDxfId="11">
  <autoFilter ref="A1:H432" xr:uid="{46D5B445-7902-4F49-9F8B-FB61FE777138}"/>
  <sortState xmlns:xlrd2="http://schemas.microsoft.com/office/spreadsheetml/2017/richdata2" ref="A2:H432">
    <sortCondition ref="C1:C432"/>
  </sortState>
  <tableColumns count="8">
    <tableColumn id="1" xr3:uid="{B92CB91B-4758-4150-99D9-581D9CC5AEEC}" name="Item No" dataDxfId="10"/>
    <tableColumn id="2" xr3:uid="{DF490FAD-AFB5-4C5B-8E71-D208F27EE6A2}" name="SAP number" dataDxfId="9"/>
    <tableColumn id="3" xr3:uid="{53447CCA-D7C0-4CFA-BEBF-BF8D30D024B2}" name="Title LV"/>
    <tableColumn id="4" xr3:uid="{9FC51243-83D8-45BF-8B1C-5F41DBEE31FA}" name="Title ENG"/>
    <tableColumn id="5" xr3:uid="{A609AFC5-117E-488B-924D-EEA36422BFAD}" name="Quantity" dataDxfId="8"/>
    <tableColumn id="6" xr3:uid="{156AF92F-799A-4E19-BB24-02B2FE2B7DD6}" name="Unit"/>
    <tableColumn id="7" xr3:uid="{A5D04104-B646-4F78-8A34-5B3029683C39}" name="Compatible with _x000a_2M62U" dataDxfId="7"/>
    <tableColumn id="8" xr3:uid="{26F716FC-3D81-44B3-8653-2E04BA099184}" name="Compatible with_x000a_2TE10U" dataDxfId="6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D7EEC123-65F6-4B8F-A0D4-3C04A9401DAA}" name="Table57" displayName="Table57" ref="A1:H357" totalsRowShown="0" headerRowDxfId="5" headerRowBorderDxfId="4">
  <autoFilter ref="A1:H357" xr:uid="{D7EEC123-65F6-4B8F-A0D4-3C04A9401DAA}"/>
  <sortState xmlns:xlrd2="http://schemas.microsoft.com/office/spreadsheetml/2017/richdata2" ref="A2:H357">
    <sortCondition ref="C1:C357"/>
  </sortState>
  <tableColumns count="8">
    <tableColumn id="1" xr3:uid="{ABFAB5B1-6CC2-475F-8716-54481A70FF40}" name="Item No"/>
    <tableColumn id="2" xr3:uid="{4A778EA6-D258-4367-BCFC-D925D8BABBE6}" name="SAP number"/>
    <tableColumn id="3" xr3:uid="{9DBCCC79-A18D-4032-81FA-1C85990E8E24}" name="Title LV"/>
    <tableColumn id="4" xr3:uid="{D7E67488-15E7-4A6A-A1EE-D5B4B6EAC3C4}" name="Title ENG"/>
    <tableColumn id="5" xr3:uid="{B1692430-D4FD-4BEB-AD84-1A28C3A679A1}" name="Quantity" dataDxfId="3"/>
    <tableColumn id="6" xr3:uid="{84CAD37C-B8F3-4BEC-A493-7E215ECE69C0}" name="Unit" dataDxfId="2"/>
    <tableColumn id="7" xr3:uid="{D735A8DB-F93C-448F-A2AB-2AC2052C5820}" name="Compatible with _x000a_2M62U" dataDxfId="1"/>
    <tableColumn id="8" xr3:uid="{67FC06C1-4EF0-488F-B331-6EB66E8CE14E}" name="Compatible with_x000a_2TE10U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81"/>
  <sheetViews>
    <sheetView tabSelected="1" zoomScale="81" zoomScaleNormal="81" workbookViewId="0">
      <pane ySplit="1" topLeftCell="A149" activePane="bottomLeft" state="frozen"/>
      <selection pane="bottomLeft" activeCell="C168" sqref="C168"/>
    </sheetView>
  </sheetViews>
  <sheetFormatPr defaultColWidth="8.625" defaultRowHeight="14.25"/>
  <cols>
    <col min="1" max="1" width="9.75" style="3" customWidth="1"/>
    <col min="2" max="2" width="13.5" style="1" bestFit="1" customWidth="1"/>
    <col min="3" max="3" width="51.25" style="1" customWidth="1"/>
    <col min="4" max="5" width="9.75" style="3" customWidth="1"/>
    <col min="6" max="6" width="12.625" style="5" bestFit="1" customWidth="1"/>
    <col min="7" max="7" width="28" style="3" customWidth="1"/>
    <col min="8" max="8" width="27.375" style="3" customWidth="1"/>
    <col min="9" max="9" width="10.75" style="3" customWidth="1"/>
    <col min="10" max="10" width="12.875" style="3" customWidth="1"/>
    <col min="11" max="15" width="10.75" style="3" customWidth="1"/>
    <col min="16" max="16" width="11.125" style="3" customWidth="1"/>
    <col min="17" max="18" width="10.75" style="3" customWidth="1"/>
    <col min="19" max="19" width="8.625" customWidth="1"/>
    <col min="20" max="20" width="8.625" style="1" customWidth="1"/>
    <col min="21" max="16384" width="8.625" style="1"/>
  </cols>
  <sheetData>
    <row r="1" spans="1:18" s="16" customFormat="1">
      <c r="A1" s="17" t="s">
        <v>0</v>
      </c>
      <c r="B1" s="18" t="s">
        <v>1</v>
      </c>
      <c r="C1" s="7" t="s">
        <v>2</v>
      </c>
      <c r="D1" s="17" t="s">
        <v>3</v>
      </c>
      <c r="E1" s="17" t="s">
        <v>4</v>
      </c>
      <c r="F1" s="19" t="s">
        <v>5</v>
      </c>
      <c r="G1" s="20" t="s">
        <v>6</v>
      </c>
      <c r="H1" s="20" t="s">
        <v>7</v>
      </c>
      <c r="I1" s="21" t="s">
        <v>8</v>
      </c>
      <c r="J1" s="20" t="s">
        <v>9</v>
      </c>
      <c r="K1" s="21" t="s">
        <v>10</v>
      </c>
      <c r="L1" s="21" t="s">
        <v>11</v>
      </c>
      <c r="M1" s="21" t="s">
        <v>12</v>
      </c>
      <c r="N1" s="21" t="s">
        <v>13</v>
      </c>
      <c r="O1" s="21" t="s">
        <v>14</v>
      </c>
      <c r="P1" s="21" t="s">
        <v>15</v>
      </c>
      <c r="Q1" s="21" t="s">
        <v>16</v>
      </c>
      <c r="R1" s="21" t="s">
        <v>17</v>
      </c>
    </row>
    <row r="2" spans="1:18" s="2" customFormat="1">
      <c r="A2" s="6">
        <v>1</v>
      </c>
      <c r="B2" t="s">
        <v>18</v>
      </c>
      <c r="C2" s="13" t="s">
        <v>19</v>
      </c>
      <c r="D2" s="14">
        <f>6+5</f>
        <v>11</v>
      </c>
      <c r="E2" s="13" t="s">
        <v>20</v>
      </c>
      <c r="F2" s="15">
        <v>3216.6</v>
      </c>
      <c r="G2" s="3"/>
      <c r="H2" s="3" t="s">
        <v>21</v>
      </c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s="2" customFormat="1">
      <c r="A3" s="6">
        <v>2</v>
      </c>
      <c r="B3" t="s">
        <v>22</v>
      </c>
      <c r="C3" t="s">
        <v>23</v>
      </c>
      <c r="D3" s="6">
        <v>8</v>
      </c>
      <c r="E3" t="s">
        <v>20</v>
      </c>
      <c r="F3" s="4">
        <v>3180.89</v>
      </c>
      <c r="G3" s="3"/>
      <c r="H3" s="3"/>
      <c r="I3" s="3" t="s">
        <v>21</v>
      </c>
      <c r="J3" s="3"/>
      <c r="K3" s="3"/>
      <c r="L3" s="3"/>
      <c r="M3" s="3"/>
      <c r="N3" s="3"/>
      <c r="O3" s="3"/>
      <c r="P3" s="3"/>
      <c r="Q3" s="3"/>
      <c r="R3" s="3"/>
    </row>
    <row r="4" spans="1:18" s="2" customFormat="1">
      <c r="A4" s="6">
        <v>3</v>
      </c>
      <c r="B4" t="s">
        <v>24</v>
      </c>
      <c r="C4" t="s">
        <v>25</v>
      </c>
      <c r="D4" s="6">
        <v>1</v>
      </c>
      <c r="E4" t="s">
        <v>20</v>
      </c>
      <c r="F4" s="4">
        <v>2714.01</v>
      </c>
      <c r="G4" s="3" t="s">
        <v>21</v>
      </c>
      <c r="H4" s="3" t="s">
        <v>21</v>
      </c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s="2" customFormat="1">
      <c r="A5" s="6">
        <v>4</v>
      </c>
      <c r="B5" t="s">
        <v>26</v>
      </c>
      <c r="C5" t="s">
        <v>27</v>
      </c>
      <c r="D5" s="6">
        <f>8+6</f>
        <v>14</v>
      </c>
      <c r="E5" t="s">
        <v>20</v>
      </c>
      <c r="F5" s="4">
        <v>1975.5</v>
      </c>
      <c r="G5" s="3"/>
      <c r="H5" s="3" t="s">
        <v>21</v>
      </c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s="2" customFormat="1">
      <c r="A6" s="6">
        <v>5</v>
      </c>
      <c r="B6" t="s">
        <v>28</v>
      </c>
      <c r="C6" t="s">
        <v>29</v>
      </c>
      <c r="D6" s="6">
        <v>1</v>
      </c>
      <c r="E6" t="s">
        <v>20</v>
      </c>
      <c r="F6" s="4">
        <v>1953.18</v>
      </c>
      <c r="G6" s="3" t="s">
        <v>21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s="2" customFormat="1">
      <c r="A7" s="6">
        <v>6</v>
      </c>
      <c r="B7" t="s">
        <v>30</v>
      </c>
      <c r="C7" t="s">
        <v>31</v>
      </c>
      <c r="D7" s="6">
        <v>1</v>
      </c>
      <c r="E7" t="s">
        <v>20</v>
      </c>
      <c r="F7" s="4">
        <v>1953.18</v>
      </c>
      <c r="G7" s="3" t="s">
        <v>21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s="2" customFormat="1">
      <c r="A8" s="6">
        <v>7</v>
      </c>
      <c r="B8" t="s">
        <v>32</v>
      </c>
      <c r="C8" t="s">
        <v>33</v>
      </c>
      <c r="D8" s="6">
        <f>3+1</f>
        <v>4</v>
      </c>
      <c r="E8" t="s">
        <v>20</v>
      </c>
      <c r="F8" s="4">
        <v>1942.01</v>
      </c>
      <c r="G8" s="3"/>
      <c r="H8" s="3" t="s">
        <v>21</v>
      </c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s="2" customFormat="1">
      <c r="A9" s="6">
        <v>8</v>
      </c>
      <c r="B9" t="s">
        <v>34</v>
      </c>
      <c r="C9" t="s">
        <v>35</v>
      </c>
      <c r="D9" s="6">
        <f>29+30+15</f>
        <v>74</v>
      </c>
      <c r="E9" t="s">
        <v>36</v>
      </c>
      <c r="F9" s="4">
        <v>1897.37</v>
      </c>
      <c r="G9" s="3"/>
      <c r="H9" s="3"/>
      <c r="I9" s="3" t="s">
        <v>21</v>
      </c>
      <c r="J9" s="3"/>
      <c r="K9" s="3"/>
      <c r="L9" s="3"/>
      <c r="M9" s="3"/>
      <c r="N9" s="3"/>
      <c r="O9" s="3"/>
      <c r="P9" s="3"/>
      <c r="Q9" s="3"/>
      <c r="R9" s="3"/>
    </row>
    <row r="10" spans="1:18" s="2" customFormat="1">
      <c r="A10" s="6">
        <v>9</v>
      </c>
      <c r="B10" t="s">
        <v>37</v>
      </c>
      <c r="C10" t="s">
        <v>38</v>
      </c>
      <c r="D10" s="6">
        <f>5+13</f>
        <v>18</v>
      </c>
      <c r="E10" t="s">
        <v>20</v>
      </c>
      <c r="F10" s="4">
        <v>1897.37</v>
      </c>
      <c r="G10" s="3"/>
      <c r="H10" s="3" t="s">
        <v>21</v>
      </c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s="2" customFormat="1">
      <c r="A11" s="6">
        <v>10</v>
      </c>
      <c r="B11" t="s">
        <v>39</v>
      </c>
      <c r="C11" t="s">
        <v>40</v>
      </c>
      <c r="D11" s="6">
        <v>1</v>
      </c>
      <c r="E11" t="s">
        <v>41</v>
      </c>
      <c r="F11" s="4">
        <v>1767.63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 t="s">
        <v>42</v>
      </c>
    </row>
    <row r="12" spans="1:18" s="2" customFormat="1">
      <c r="A12" s="6">
        <v>11</v>
      </c>
      <c r="B12" t="s">
        <v>43</v>
      </c>
      <c r="C12" t="s">
        <v>44</v>
      </c>
      <c r="D12" s="6">
        <v>1</v>
      </c>
      <c r="E12" t="s">
        <v>20</v>
      </c>
      <c r="F12" s="4">
        <v>1484.41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s="2" customFormat="1">
      <c r="A13" s="6">
        <v>12</v>
      </c>
      <c r="B13" t="s">
        <v>45</v>
      </c>
      <c r="C13" t="s">
        <v>46</v>
      </c>
      <c r="D13" s="6">
        <v>14</v>
      </c>
      <c r="E13" t="s">
        <v>41</v>
      </c>
      <c r="F13" s="4">
        <v>1333.74</v>
      </c>
      <c r="G13" s="3"/>
      <c r="H13" s="3" t="s">
        <v>21</v>
      </c>
      <c r="I13" s="3" t="s">
        <v>21</v>
      </c>
      <c r="J13" s="3"/>
      <c r="K13" s="3"/>
      <c r="L13" s="3"/>
      <c r="M13" s="3"/>
      <c r="N13" s="3"/>
      <c r="O13" s="3"/>
      <c r="P13" s="3"/>
      <c r="Q13" s="3"/>
      <c r="R13" s="3"/>
    </row>
    <row r="14" spans="1:18" s="2" customFormat="1">
      <c r="A14" s="6">
        <v>13</v>
      </c>
      <c r="B14" t="s">
        <v>47</v>
      </c>
      <c r="C14" t="s">
        <v>48</v>
      </c>
      <c r="D14" s="6">
        <f>2+5</f>
        <v>7</v>
      </c>
      <c r="E14" t="s">
        <v>20</v>
      </c>
      <c r="F14" s="4">
        <v>1317</v>
      </c>
      <c r="G14" s="3"/>
      <c r="H14" s="3" t="s">
        <v>21</v>
      </c>
      <c r="I14" s="3" t="s">
        <v>21</v>
      </c>
      <c r="J14" s="3"/>
      <c r="K14" s="3"/>
      <c r="L14" s="3"/>
      <c r="M14" s="3"/>
      <c r="N14" s="3"/>
      <c r="O14" s="3"/>
      <c r="P14" s="3"/>
      <c r="Q14" s="3"/>
      <c r="R14" s="3"/>
    </row>
    <row r="15" spans="1:18" s="2" customFormat="1">
      <c r="A15" s="6">
        <v>14</v>
      </c>
      <c r="B15" t="s">
        <v>49</v>
      </c>
      <c r="C15" t="s">
        <v>50</v>
      </c>
      <c r="D15" s="6">
        <v>3</v>
      </c>
      <c r="E15" t="s">
        <v>20</v>
      </c>
      <c r="F15" s="4">
        <v>1091.55</v>
      </c>
      <c r="G15" s="3"/>
      <c r="H15" s="3" t="s">
        <v>21</v>
      </c>
      <c r="I15" s="3" t="s">
        <v>21</v>
      </c>
      <c r="J15" s="3"/>
      <c r="K15" s="3"/>
      <c r="L15" s="3"/>
      <c r="M15" s="3"/>
      <c r="N15" s="3"/>
      <c r="O15" s="3"/>
      <c r="P15" s="3"/>
      <c r="Q15" s="3"/>
      <c r="R15" s="3"/>
    </row>
    <row r="16" spans="1:18" s="2" customFormat="1">
      <c r="A16" s="6">
        <v>15</v>
      </c>
      <c r="B16" t="s">
        <v>51</v>
      </c>
      <c r="C16" t="s">
        <v>52</v>
      </c>
      <c r="D16" s="6">
        <v>4</v>
      </c>
      <c r="E16" t="s">
        <v>20</v>
      </c>
      <c r="F16" s="4">
        <v>836.97</v>
      </c>
      <c r="G16" s="3"/>
      <c r="H16" s="3" t="s">
        <v>21</v>
      </c>
      <c r="I16" s="3"/>
      <c r="J16" s="3"/>
      <c r="K16" s="3"/>
      <c r="L16" s="3"/>
      <c r="M16" s="3" t="s">
        <v>21</v>
      </c>
      <c r="N16" s="3"/>
      <c r="O16" s="3"/>
      <c r="P16" s="3"/>
      <c r="Q16" s="3"/>
      <c r="R16" s="3" t="s">
        <v>42</v>
      </c>
    </row>
    <row r="17" spans="1:18" s="2" customFormat="1">
      <c r="A17" s="6">
        <v>16</v>
      </c>
      <c r="B17" t="s">
        <v>53</v>
      </c>
      <c r="C17" t="s">
        <v>54</v>
      </c>
      <c r="D17" s="6">
        <v>1</v>
      </c>
      <c r="E17" t="s">
        <v>20</v>
      </c>
      <c r="F17" s="4">
        <v>793.87</v>
      </c>
      <c r="G17" s="3"/>
      <c r="H17" s="3"/>
      <c r="I17" s="3"/>
      <c r="J17" s="3" t="s">
        <v>21</v>
      </c>
      <c r="K17" s="3"/>
      <c r="L17" s="3"/>
      <c r="M17" s="3"/>
      <c r="N17" s="3"/>
      <c r="O17" s="3"/>
      <c r="P17" s="3"/>
      <c r="Q17" s="3"/>
      <c r="R17" s="3"/>
    </row>
    <row r="18" spans="1:18" s="2" customFormat="1">
      <c r="A18" s="6">
        <v>17</v>
      </c>
      <c r="B18" t="s">
        <v>55</v>
      </c>
      <c r="C18" t="s">
        <v>56</v>
      </c>
      <c r="D18" s="6">
        <v>1</v>
      </c>
      <c r="E18" t="s">
        <v>20</v>
      </c>
      <c r="F18" s="4">
        <v>791.92</v>
      </c>
      <c r="G18" s="3"/>
      <c r="H18" s="3"/>
      <c r="I18" s="3"/>
      <c r="J18" s="3" t="s">
        <v>21</v>
      </c>
      <c r="K18" s="3"/>
      <c r="L18" s="3"/>
      <c r="M18" s="3"/>
      <c r="N18" s="3"/>
      <c r="O18" s="3"/>
      <c r="P18" s="3"/>
      <c r="Q18" s="3"/>
      <c r="R18" s="3"/>
    </row>
    <row r="19" spans="1:18" s="2" customFormat="1">
      <c r="A19" s="6">
        <v>18</v>
      </c>
      <c r="B19" t="s">
        <v>57</v>
      </c>
      <c r="C19" t="s">
        <v>58</v>
      </c>
      <c r="D19" s="6">
        <v>4</v>
      </c>
      <c r="E19" t="s">
        <v>20</v>
      </c>
      <c r="F19" s="4">
        <v>703.14</v>
      </c>
      <c r="G19" s="3"/>
      <c r="H19" s="3" t="s">
        <v>21</v>
      </c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s="2" customFormat="1">
      <c r="A20" s="6">
        <v>19</v>
      </c>
      <c r="B20" t="s">
        <v>59</v>
      </c>
      <c r="C20" t="s">
        <v>60</v>
      </c>
      <c r="D20" s="6">
        <v>4</v>
      </c>
      <c r="E20" t="s">
        <v>20</v>
      </c>
      <c r="F20" s="4">
        <v>591.53</v>
      </c>
      <c r="G20" s="3" t="s">
        <v>21</v>
      </c>
      <c r="H20" s="3" t="s">
        <v>21</v>
      </c>
      <c r="I20" s="3"/>
      <c r="J20" s="3"/>
      <c r="K20" s="3" t="s">
        <v>21</v>
      </c>
      <c r="L20" s="3"/>
      <c r="M20" s="3"/>
      <c r="N20" s="3"/>
      <c r="O20" s="3"/>
      <c r="P20" s="3"/>
      <c r="Q20" s="3"/>
      <c r="R20" s="3"/>
    </row>
    <row r="21" spans="1:18" s="2" customFormat="1">
      <c r="A21" s="6">
        <v>20</v>
      </c>
      <c r="B21" t="s">
        <v>61</v>
      </c>
      <c r="C21" t="s">
        <v>62</v>
      </c>
      <c r="D21" s="6">
        <v>6</v>
      </c>
      <c r="E21" t="s">
        <v>20</v>
      </c>
      <c r="F21" s="4">
        <v>591.53</v>
      </c>
      <c r="G21" s="3"/>
      <c r="H21" s="3"/>
      <c r="I21" s="3"/>
      <c r="J21" s="3"/>
      <c r="K21" s="3" t="s">
        <v>21</v>
      </c>
      <c r="L21" s="3"/>
      <c r="M21" s="3"/>
      <c r="N21" s="3"/>
      <c r="O21" s="3"/>
      <c r="P21" s="3"/>
      <c r="Q21" s="3"/>
      <c r="R21" s="3"/>
    </row>
    <row r="22" spans="1:18" s="2" customFormat="1">
      <c r="A22" s="6">
        <v>21</v>
      </c>
      <c r="B22" t="s">
        <v>63</v>
      </c>
      <c r="C22" t="s">
        <v>64</v>
      </c>
      <c r="D22" s="6">
        <v>16</v>
      </c>
      <c r="E22" t="s">
        <v>20</v>
      </c>
      <c r="F22" s="4">
        <v>574.79</v>
      </c>
      <c r="G22" s="3" t="s">
        <v>21</v>
      </c>
      <c r="H22" s="3" t="s">
        <v>21</v>
      </c>
      <c r="I22" s="3"/>
      <c r="J22" s="3"/>
      <c r="K22" s="3" t="s">
        <v>21</v>
      </c>
      <c r="L22" s="3"/>
      <c r="M22" s="3"/>
      <c r="N22" s="3"/>
      <c r="O22" s="3"/>
      <c r="P22" s="3"/>
      <c r="Q22" s="3"/>
      <c r="R22" s="3"/>
    </row>
    <row r="23" spans="1:18" s="8" customFormat="1" ht="15" customHeight="1">
      <c r="A23" s="6">
        <v>22</v>
      </c>
      <c r="B23" t="s">
        <v>65</v>
      </c>
      <c r="C23" t="s">
        <v>66</v>
      </c>
      <c r="D23" s="6">
        <v>25</v>
      </c>
      <c r="E23" t="s">
        <v>20</v>
      </c>
      <c r="F23" s="4">
        <v>562.85</v>
      </c>
      <c r="G23" s="3"/>
      <c r="H23" s="3"/>
      <c r="I23" s="3"/>
      <c r="J23" s="3"/>
      <c r="K23" s="3" t="s">
        <v>21</v>
      </c>
      <c r="L23" s="3" t="s">
        <v>21</v>
      </c>
      <c r="M23" s="3"/>
      <c r="N23" s="3"/>
      <c r="O23" s="3"/>
      <c r="P23" s="3"/>
      <c r="Q23" s="3"/>
      <c r="R23" s="3"/>
    </row>
    <row r="24" spans="1:18" s="8" customFormat="1">
      <c r="A24" s="6">
        <v>23</v>
      </c>
      <c r="B24" t="s">
        <v>67</v>
      </c>
      <c r="C24" t="s">
        <v>68</v>
      </c>
      <c r="D24" s="6">
        <f>3+4</f>
        <v>7</v>
      </c>
      <c r="E24" t="s">
        <v>20</v>
      </c>
      <c r="F24" s="4">
        <v>534.61</v>
      </c>
      <c r="G24" s="3"/>
      <c r="H24" s="3" t="s">
        <v>21</v>
      </c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s="2" customFormat="1">
      <c r="A25" s="6">
        <v>24</v>
      </c>
      <c r="B25" t="s">
        <v>69</v>
      </c>
      <c r="C25" t="s">
        <v>70</v>
      </c>
      <c r="D25" s="6">
        <v>6</v>
      </c>
      <c r="E25" t="s">
        <v>20</v>
      </c>
      <c r="F25" s="4">
        <v>532</v>
      </c>
      <c r="G25" s="3" t="s">
        <v>21</v>
      </c>
      <c r="H25" s="3"/>
      <c r="I25" s="3"/>
      <c r="J25" s="3"/>
      <c r="K25" s="3"/>
      <c r="L25" s="3"/>
      <c r="M25" s="3" t="s">
        <v>21</v>
      </c>
      <c r="N25" s="3"/>
      <c r="O25" s="3"/>
      <c r="P25" s="3"/>
      <c r="Q25" s="3"/>
      <c r="R25" s="3"/>
    </row>
    <row r="26" spans="1:18" s="2" customFormat="1">
      <c r="A26" s="6">
        <v>25</v>
      </c>
      <c r="B26" t="s">
        <v>71</v>
      </c>
      <c r="C26" t="s">
        <v>72</v>
      </c>
      <c r="D26" s="6">
        <v>2</v>
      </c>
      <c r="E26" t="s">
        <v>20</v>
      </c>
      <c r="F26" s="4">
        <v>508.18</v>
      </c>
      <c r="G26" s="3" t="s">
        <v>21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s="2" customFormat="1">
      <c r="A27" s="6">
        <v>26</v>
      </c>
      <c r="B27" t="s">
        <v>73</v>
      </c>
      <c r="C27" t="s">
        <v>74</v>
      </c>
      <c r="D27" s="6">
        <v>2</v>
      </c>
      <c r="E27" t="s">
        <v>20</v>
      </c>
      <c r="F27" s="4">
        <v>502.25</v>
      </c>
      <c r="G27" s="3"/>
      <c r="H27" s="3" t="s">
        <v>21</v>
      </c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s="2" customFormat="1">
      <c r="A28" s="6">
        <v>27</v>
      </c>
      <c r="B28" t="s">
        <v>75</v>
      </c>
      <c r="C28" t="s">
        <v>76</v>
      </c>
      <c r="D28" s="6">
        <f>10+12</f>
        <v>22</v>
      </c>
      <c r="E28" t="s">
        <v>20</v>
      </c>
      <c r="F28" s="4">
        <v>459.83</v>
      </c>
      <c r="G28" s="3"/>
      <c r="H28" s="3" t="s">
        <v>21</v>
      </c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s="2" customFormat="1">
      <c r="A29" s="6">
        <v>28</v>
      </c>
      <c r="B29" t="s">
        <v>77</v>
      </c>
      <c r="C29" t="s">
        <v>78</v>
      </c>
      <c r="D29" s="6">
        <v>6</v>
      </c>
      <c r="E29" t="s">
        <v>41</v>
      </c>
      <c r="F29" s="4">
        <v>448.34</v>
      </c>
      <c r="G29" s="3" t="s">
        <v>21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s="2" customFormat="1">
      <c r="A30" s="6">
        <v>29</v>
      </c>
      <c r="B30" t="s">
        <v>79</v>
      </c>
      <c r="C30" t="s">
        <v>80</v>
      </c>
      <c r="D30" s="6">
        <f>34+22</f>
        <v>56</v>
      </c>
      <c r="E30" t="s">
        <v>41</v>
      </c>
      <c r="F30" s="4">
        <v>444.21</v>
      </c>
      <c r="G30" s="3"/>
      <c r="H30" s="3" t="s">
        <v>21</v>
      </c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s="2" customFormat="1">
      <c r="A31" s="6">
        <v>30</v>
      </c>
      <c r="B31" t="s">
        <v>81</v>
      </c>
      <c r="C31" t="s">
        <v>82</v>
      </c>
      <c r="D31" s="6">
        <v>3</v>
      </c>
      <c r="E31" t="s">
        <v>20</v>
      </c>
      <c r="F31" s="4">
        <v>435.28</v>
      </c>
      <c r="G31" s="3"/>
      <c r="H31" s="3" t="s">
        <v>21</v>
      </c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s="2" customFormat="1">
      <c r="A32" s="6">
        <v>31</v>
      </c>
      <c r="B32" t="s">
        <v>83</v>
      </c>
      <c r="C32" t="s">
        <v>84</v>
      </c>
      <c r="D32" s="6">
        <v>4</v>
      </c>
      <c r="E32" t="s">
        <v>41</v>
      </c>
      <c r="F32" s="4">
        <v>434.16</v>
      </c>
      <c r="G32" s="3" t="s">
        <v>21</v>
      </c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 s="2" customFormat="1">
      <c r="A33" s="6">
        <v>32</v>
      </c>
      <c r="B33" t="s">
        <v>85</v>
      </c>
      <c r="C33" t="s">
        <v>86</v>
      </c>
      <c r="D33" s="6">
        <v>5</v>
      </c>
      <c r="E33" t="s">
        <v>20</v>
      </c>
      <c r="F33" s="4">
        <v>428.69</v>
      </c>
      <c r="G33" s="3"/>
      <c r="H33" s="3" t="s">
        <v>21</v>
      </c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1:18" s="2" customFormat="1">
      <c r="A34" s="6">
        <v>33</v>
      </c>
      <c r="B34" t="s">
        <v>87</v>
      </c>
      <c r="C34" t="s">
        <v>88</v>
      </c>
      <c r="D34" s="6">
        <v>3</v>
      </c>
      <c r="E34" t="s">
        <v>20</v>
      </c>
      <c r="F34" s="4">
        <v>420.77</v>
      </c>
      <c r="G34" s="3"/>
      <c r="H34" s="3"/>
      <c r="I34" s="3"/>
      <c r="J34" s="3"/>
      <c r="K34" s="3" t="s">
        <v>21</v>
      </c>
      <c r="L34" s="3"/>
      <c r="M34" s="3"/>
      <c r="N34" s="3"/>
      <c r="O34" s="3"/>
      <c r="P34" s="3"/>
      <c r="Q34" s="3"/>
      <c r="R34" s="3"/>
    </row>
    <row r="35" spans="1:18" s="2" customFormat="1">
      <c r="A35" s="6">
        <v>34</v>
      </c>
      <c r="B35" t="s">
        <v>89</v>
      </c>
      <c r="C35" t="s">
        <v>90</v>
      </c>
      <c r="D35" s="6">
        <f>3+1</f>
        <v>4</v>
      </c>
      <c r="E35" t="s">
        <v>20</v>
      </c>
      <c r="F35" s="4">
        <v>420.77</v>
      </c>
      <c r="G35" s="3"/>
      <c r="H35" s="3" t="s">
        <v>21</v>
      </c>
      <c r="I35" s="3"/>
      <c r="J35" s="3"/>
      <c r="K35" s="3"/>
      <c r="L35" s="3"/>
      <c r="M35" s="3" t="s">
        <v>21</v>
      </c>
      <c r="N35" s="3"/>
      <c r="O35" s="3"/>
      <c r="P35" s="3"/>
      <c r="Q35" s="3"/>
      <c r="R35" s="3"/>
    </row>
    <row r="36" spans="1:18" s="2" customFormat="1">
      <c r="A36" s="6">
        <v>35</v>
      </c>
      <c r="B36" t="s">
        <v>91</v>
      </c>
      <c r="C36" t="s">
        <v>92</v>
      </c>
      <c r="D36" s="6">
        <v>17</v>
      </c>
      <c r="E36" t="s">
        <v>41</v>
      </c>
      <c r="F36" s="4">
        <v>408.49</v>
      </c>
      <c r="G36" s="3"/>
      <c r="H36" s="3" t="s">
        <v>21</v>
      </c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s="2" customFormat="1">
      <c r="A37" s="6">
        <v>36</v>
      </c>
      <c r="B37" t="s">
        <v>93</v>
      </c>
      <c r="C37" t="s">
        <v>94</v>
      </c>
      <c r="D37" s="6">
        <v>4</v>
      </c>
      <c r="E37" t="s">
        <v>20</v>
      </c>
      <c r="F37" s="4">
        <v>394.42</v>
      </c>
      <c r="G37" s="3"/>
      <c r="H37" s="3" t="s">
        <v>21</v>
      </c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1:18" s="2" customFormat="1">
      <c r="A38" s="6">
        <v>37</v>
      </c>
      <c r="B38" t="s">
        <v>95</v>
      </c>
      <c r="C38" t="s">
        <v>96</v>
      </c>
      <c r="D38" s="6">
        <v>1</v>
      </c>
      <c r="E38" t="s">
        <v>20</v>
      </c>
      <c r="F38" s="4">
        <v>385.05</v>
      </c>
      <c r="G38" s="3" t="s">
        <v>21</v>
      </c>
      <c r="H38" s="3" t="s">
        <v>21</v>
      </c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1:18" s="2" customFormat="1">
      <c r="A39" s="6">
        <v>38</v>
      </c>
      <c r="B39" t="s">
        <v>97</v>
      </c>
      <c r="C39" t="s">
        <v>98</v>
      </c>
      <c r="D39" s="6">
        <v>6</v>
      </c>
      <c r="E39" t="s">
        <v>20</v>
      </c>
      <c r="F39" s="4">
        <v>381.14</v>
      </c>
      <c r="G39" s="3"/>
      <c r="H39" s="3" t="s">
        <v>21</v>
      </c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1:18" s="2" customFormat="1">
      <c r="A40" s="6">
        <v>39</v>
      </c>
      <c r="B40" t="s">
        <v>99</v>
      </c>
      <c r="C40" t="s">
        <v>100</v>
      </c>
      <c r="D40" s="6">
        <v>10</v>
      </c>
      <c r="E40" t="s">
        <v>20</v>
      </c>
      <c r="F40" s="4">
        <v>368.31</v>
      </c>
      <c r="G40" s="3"/>
      <c r="H40" s="3" t="s">
        <v>21</v>
      </c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1:18" s="8" customFormat="1">
      <c r="A41" s="6">
        <v>40</v>
      </c>
      <c r="B41" t="s">
        <v>101</v>
      </c>
      <c r="C41" t="s">
        <v>102</v>
      </c>
      <c r="D41" s="6">
        <v>11</v>
      </c>
      <c r="E41" t="s">
        <v>20</v>
      </c>
      <c r="F41" s="4">
        <v>357.6</v>
      </c>
      <c r="G41" s="3"/>
      <c r="H41" s="3" t="s">
        <v>21</v>
      </c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18" s="2" customFormat="1">
      <c r="A42" s="6">
        <v>41</v>
      </c>
      <c r="B42" t="s">
        <v>103</v>
      </c>
      <c r="C42" t="s">
        <v>104</v>
      </c>
      <c r="D42" s="6">
        <v>2</v>
      </c>
      <c r="E42" t="s">
        <v>20</v>
      </c>
      <c r="F42" s="4">
        <v>332.6</v>
      </c>
      <c r="G42" s="3" t="s">
        <v>21</v>
      </c>
      <c r="H42" s="3" t="s">
        <v>21</v>
      </c>
      <c r="I42" s="3" t="s">
        <v>21</v>
      </c>
      <c r="J42" s="3"/>
      <c r="K42" s="3"/>
      <c r="L42" s="3"/>
      <c r="M42" s="3"/>
      <c r="N42" s="3"/>
      <c r="O42" s="3"/>
      <c r="P42" s="3"/>
      <c r="Q42" s="3"/>
      <c r="R42" s="3"/>
    </row>
    <row r="43" spans="1:18" s="2" customFormat="1">
      <c r="A43" s="6">
        <v>42</v>
      </c>
      <c r="B43" t="s">
        <v>105</v>
      </c>
      <c r="C43" t="s">
        <v>106</v>
      </c>
      <c r="D43" s="6">
        <v>1</v>
      </c>
      <c r="E43" t="s">
        <v>20</v>
      </c>
      <c r="F43" s="4">
        <v>326.26</v>
      </c>
      <c r="G43" s="3" t="s">
        <v>21</v>
      </c>
      <c r="H43" s="3" t="s">
        <v>21</v>
      </c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1:18" s="2" customFormat="1">
      <c r="A44" s="6">
        <v>43</v>
      </c>
      <c r="B44" t="s">
        <v>107</v>
      </c>
      <c r="C44" t="s">
        <v>108</v>
      </c>
      <c r="D44" s="6">
        <v>5</v>
      </c>
      <c r="E44" t="s">
        <v>20</v>
      </c>
      <c r="F44" s="4">
        <v>325.61</v>
      </c>
      <c r="G44" s="3"/>
      <c r="H44" s="3"/>
      <c r="I44" s="3" t="s">
        <v>21</v>
      </c>
      <c r="J44" s="3"/>
      <c r="K44" s="3"/>
      <c r="L44" s="3"/>
      <c r="M44" s="3"/>
      <c r="N44" s="3"/>
      <c r="O44" s="3"/>
      <c r="P44" s="3"/>
      <c r="Q44" s="3"/>
      <c r="R44" s="3"/>
    </row>
    <row r="45" spans="1:18" s="2" customFormat="1">
      <c r="A45" s="6">
        <v>44</v>
      </c>
      <c r="B45" t="s">
        <v>109</v>
      </c>
      <c r="C45" t="s">
        <v>110</v>
      </c>
      <c r="D45" s="6">
        <v>2</v>
      </c>
      <c r="E45" t="s">
        <v>20</v>
      </c>
      <c r="F45" s="4">
        <v>319.2</v>
      </c>
      <c r="G45" s="3" t="s">
        <v>21</v>
      </c>
      <c r="H45" s="3"/>
      <c r="I45" s="3"/>
      <c r="J45" s="3"/>
      <c r="K45" s="3"/>
      <c r="L45" s="3"/>
      <c r="M45" s="3" t="s">
        <v>21</v>
      </c>
      <c r="N45" s="3"/>
      <c r="O45" s="3"/>
      <c r="P45" s="3"/>
      <c r="Q45" s="3"/>
      <c r="R45" s="3"/>
    </row>
    <row r="46" spans="1:18" s="2" customFormat="1">
      <c r="A46" s="6">
        <v>45</v>
      </c>
      <c r="B46" t="s">
        <v>111</v>
      </c>
      <c r="C46" t="s">
        <v>112</v>
      </c>
      <c r="D46" s="6">
        <v>11</v>
      </c>
      <c r="E46" t="s">
        <v>20</v>
      </c>
      <c r="F46" s="4">
        <v>314.64999999999998</v>
      </c>
      <c r="G46" s="3" t="s">
        <v>21</v>
      </c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1:18" s="2" customFormat="1">
      <c r="A47" s="6">
        <v>46</v>
      </c>
      <c r="B47" t="s">
        <v>113</v>
      </c>
      <c r="C47" t="s">
        <v>114</v>
      </c>
      <c r="D47" s="6">
        <v>3</v>
      </c>
      <c r="E47" t="s">
        <v>20</v>
      </c>
      <c r="F47" s="4">
        <v>312.51</v>
      </c>
      <c r="G47" s="3" t="s">
        <v>21</v>
      </c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1:18" s="2" customFormat="1">
      <c r="A48" s="6">
        <v>47</v>
      </c>
      <c r="B48" t="s">
        <v>115</v>
      </c>
      <c r="C48" t="s">
        <v>116</v>
      </c>
      <c r="D48" s="6">
        <v>5</v>
      </c>
      <c r="E48" t="s">
        <v>20</v>
      </c>
      <c r="F48" s="4">
        <v>310.98</v>
      </c>
      <c r="G48" s="3"/>
      <c r="H48" s="3" t="s">
        <v>21</v>
      </c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 s="2" customFormat="1">
      <c r="A49" s="6">
        <v>48</v>
      </c>
      <c r="B49" t="s">
        <v>117</v>
      </c>
      <c r="C49" t="s">
        <v>118</v>
      </c>
      <c r="D49" s="6">
        <v>1</v>
      </c>
      <c r="E49" t="s">
        <v>41</v>
      </c>
      <c r="F49" s="4">
        <v>283.49</v>
      </c>
      <c r="G49" s="3" t="s">
        <v>21</v>
      </c>
      <c r="H49" s="3" t="s">
        <v>21</v>
      </c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1:18" s="2" customFormat="1">
      <c r="A50" s="6">
        <v>49</v>
      </c>
      <c r="B50" t="s">
        <v>119</v>
      </c>
      <c r="C50" t="s">
        <v>120</v>
      </c>
      <c r="D50" s="6">
        <f>3+12</f>
        <v>15</v>
      </c>
      <c r="E50" t="s">
        <v>20</v>
      </c>
      <c r="F50" s="4">
        <v>282.8</v>
      </c>
      <c r="G50" s="3" t="s">
        <v>21</v>
      </c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1:18" s="2" customFormat="1">
      <c r="A51" s="6">
        <v>50</v>
      </c>
      <c r="B51" t="s">
        <v>121</v>
      </c>
      <c r="C51" t="s">
        <v>122</v>
      </c>
      <c r="D51" s="6">
        <v>7</v>
      </c>
      <c r="E51" t="s">
        <v>41</v>
      </c>
      <c r="F51" s="4">
        <v>279.02999999999997</v>
      </c>
      <c r="G51" s="3"/>
      <c r="H51" s="3" t="s">
        <v>21</v>
      </c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1:18" s="2" customFormat="1">
      <c r="A52" s="6">
        <v>51</v>
      </c>
      <c r="B52" t="s">
        <v>123</v>
      </c>
      <c r="C52" t="s">
        <v>124</v>
      </c>
      <c r="D52" s="6">
        <f>10+4</f>
        <v>14</v>
      </c>
      <c r="E52" t="s">
        <v>20</v>
      </c>
      <c r="F52" s="4">
        <v>276.79000000000002</v>
      </c>
      <c r="G52" s="3"/>
      <c r="H52" s="3" t="s">
        <v>21</v>
      </c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1:18" s="2" customFormat="1">
      <c r="A53" s="6">
        <v>52</v>
      </c>
      <c r="B53" t="s">
        <v>125</v>
      </c>
      <c r="C53" t="s">
        <v>126</v>
      </c>
      <c r="D53" s="6">
        <v>1</v>
      </c>
      <c r="E53" t="s">
        <v>20</v>
      </c>
      <c r="F53" s="4">
        <v>274.10000000000002</v>
      </c>
      <c r="G53" s="3"/>
      <c r="H53" s="3" t="s">
        <v>21</v>
      </c>
      <c r="I53" s="3"/>
      <c r="J53" s="3"/>
      <c r="K53" s="3"/>
      <c r="L53" s="3"/>
      <c r="M53" s="3" t="s">
        <v>127</v>
      </c>
      <c r="N53" s="3"/>
      <c r="O53" s="3"/>
      <c r="P53" s="3"/>
      <c r="Q53" s="3"/>
      <c r="R53" s="3"/>
    </row>
    <row r="54" spans="1:18" s="2" customFormat="1">
      <c r="A54" s="6">
        <v>53</v>
      </c>
      <c r="B54" t="s">
        <v>128</v>
      </c>
      <c r="C54" t="s">
        <v>129</v>
      </c>
      <c r="D54" s="6">
        <v>8</v>
      </c>
      <c r="E54" t="s">
        <v>20</v>
      </c>
      <c r="F54" s="4">
        <v>273.44</v>
      </c>
      <c r="G54" s="3"/>
      <c r="H54" s="3" t="s">
        <v>21</v>
      </c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1:18" s="2" customFormat="1">
      <c r="A55" s="6">
        <v>54</v>
      </c>
      <c r="B55" t="s">
        <v>130</v>
      </c>
      <c r="C55" t="s">
        <v>131</v>
      </c>
      <c r="D55" s="6">
        <v>10</v>
      </c>
      <c r="E55" t="s">
        <v>20</v>
      </c>
      <c r="F55" s="4">
        <v>273.44</v>
      </c>
      <c r="G55" s="3"/>
      <c r="H55" s="3" t="s">
        <v>21</v>
      </c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 s="2" customFormat="1">
      <c r="A56" s="6">
        <v>55</v>
      </c>
      <c r="B56" t="s">
        <v>132</v>
      </c>
      <c r="C56" t="s">
        <v>133</v>
      </c>
      <c r="D56" s="6">
        <v>4</v>
      </c>
      <c r="E56" t="s">
        <v>20</v>
      </c>
      <c r="F56" s="4">
        <v>267.86</v>
      </c>
      <c r="G56" s="3"/>
      <c r="H56" s="3"/>
      <c r="I56" s="3"/>
      <c r="J56" s="3"/>
      <c r="K56" s="3"/>
      <c r="L56" s="3"/>
      <c r="M56" s="3" t="s">
        <v>134</v>
      </c>
      <c r="N56" s="3"/>
      <c r="O56" s="3"/>
      <c r="P56" s="3"/>
      <c r="Q56" s="3"/>
      <c r="R56" s="3"/>
    </row>
    <row r="57" spans="1:18" s="2" customFormat="1">
      <c r="A57" s="6">
        <v>56</v>
      </c>
      <c r="B57" t="s">
        <v>135</v>
      </c>
      <c r="C57" t="s">
        <v>136</v>
      </c>
      <c r="D57" s="6">
        <v>2</v>
      </c>
      <c r="E57" t="s">
        <v>20</v>
      </c>
      <c r="F57" s="4">
        <v>267.86</v>
      </c>
      <c r="G57" s="3" t="s">
        <v>21</v>
      </c>
      <c r="H57" s="3" t="s">
        <v>21</v>
      </c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1:18" s="2" customFormat="1">
      <c r="A58" s="6">
        <v>57</v>
      </c>
      <c r="B58" t="s">
        <v>137</v>
      </c>
      <c r="C58" t="s">
        <v>138</v>
      </c>
      <c r="D58" s="6">
        <f>10+3</f>
        <v>13</v>
      </c>
      <c r="E58" t="s">
        <v>20</v>
      </c>
      <c r="F58" s="4">
        <v>265.63</v>
      </c>
      <c r="G58" s="3"/>
      <c r="H58" s="3" t="s">
        <v>21</v>
      </c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1:18" s="2" customFormat="1">
      <c r="A59" s="6">
        <v>58</v>
      </c>
      <c r="B59" t="s">
        <v>139</v>
      </c>
      <c r="C59" t="s">
        <v>140</v>
      </c>
      <c r="D59" s="6">
        <v>1</v>
      </c>
      <c r="E59" t="s">
        <v>20</v>
      </c>
      <c r="F59" s="4">
        <v>255.03</v>
      </c>
      <c r="G59" s="3"/>
      <c r="H59" s="3" t="s">
        <v>21</v>
      </c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1:18" s="2" customFormat="1" ht="12.95" customHeight="1">
      <c r="A60" s="6">
        <v>59</v>
      </c>
      <c r="B60" t="s">
        <v>141</v>
      </c>
      <c r="C60" t="s">
        <v>142</v>
      </c>
      <c r="D60" s="6">
        <v>4</v>
      </c>
      <c r="E60" t="s">
        <v>20</v>
      </c>
      <c r="F60" s="4">
        <v>245.54</v>
      </c>
      <c r="G60" s="3"/>
      <c r="H60" s="3" t="s">
        <v>21</v>
      </c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1:18" s="2" customFormat="1">
      <c r="A61" s="6">
        <v>60</v>
      </c>
      <c r="B61" t="s">
        <v>143</v>
      </c>
      <c r="C61" t="s">
        <v>144</v>
      </c>
      <c r="D61" s="6">
        <v>67</v>
      </c>
      <c r="E61" t="s">
        <v>41</v>
      </c>
      <c r="F61" s="4">
        <v>240.53</v>
      </c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 t="s">
        <v>42</v>
      </c>
    </row>
    <row r="62" spans="1:18" s="2" customFormat="1">
      <c r="A62" s="6">
        <v>61</v>
      </c>
      <c r="B62" t="s">
        <v>145</v>
      </c>
      <c r="C62" t="s">
        <v>146</v>
      </c>
      <c r="D62" s="6">
        <v>1</v>
      </c>
      <c r="E62" t="s">
        <v>20</v>
      </c>
      <c r="F62" s="4">
        <v>239.96</v>
      </c>
      <c r="G62" s="3" t="s">
        <v>21</v>
      </c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</row>
    <row r="63" spans="1:18" s="2" customFormat="1">
      <c r="A63" s="6">
        <v>62</v>
      </c>
      <c r="B63" t="s">
        <v>147</v>
      </c>
      <c r="C63" t="s">
        <v>148</v>
      </c>
      <c r="D63" s="6">
        <v>1</v>
      </c>
      <c r="E63" t="s">
        <v>20</v>
      </c>
      <c r="F63" s="4">
        <v>239.96</v>
      </c>
      <c r="G63" s="3" t="s">
        <v>21</v>
      </c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</row>
    <row r="64" spans="1:18" s="2" customFormat="1">
      <c r="A64" s="6">
        <v>63</v>
      </c>
      <c r="B64" t="s">
        <v>149</v>
      </c>
      <c r="C64" t="s">
        <v>150</v>
      </c>
      <c r="D64" s="6">
        <f>4+10</f>
        <v>14</v>
      </c>
      <c r="E64" t="s">
        <v>20</v>
      </c>
      <c r="F64" s="4">
        <v>223.22</v>
      </c>
      <c r="G64" s="3"/>
      <c r="H64" s="3" t="s">
        <v>21</v>
      </c>
      <c r="I64" s="3"/>
      <c r="J64" s="3"/>
      <c r="K64" s="3"/>
      <c r="L64" s="3"/>
      <c r="M64" s="3"/>
      <c r="N64" s="3"/>
      <c r="O64" s="3"/>
      <c r="P64" s="3"/>
      <c r="Q64" s="3"/>
      <c r="R64" s="3"/>
    </row>
    <row r="65" spans="1:18" s="2" customFormat="1">
      <c r="A65" s="6">
        <v>64</v>
      </c>
      <c r="B65" t="s">
        <v>151</v>
      </c>
      <c r="C65" t="s">
        <v>152</v>
      </c>
      <c r="D65" s="6">
        <v>3</v>
      </c>
      <c r="E65" t="s">
        <v>20</v>
      </c>
      <c r="F65" s="4">
        <v>220.99</v>
      </c>
      <c r="G65" s="3"/>
      <c r="H65" s="3"/>
      <c r="I65" s="3" t="s">
        <v>21</v>
      </c>
      <c r="J65" s="3"/>
      <c r="K65" s="3"/>
      <c r="L65" s="3"/>
      <c r="M65" s="3"/>
      <c r="N65" s="3"/>
      <c r="O65" s="3"/>
      <c r="P65" s="3"/>
      <c r="Q65" s="3"/>
      <c r="R65" s="3"/>
    </row>
    <row r="66" spans="1:18" s="2" customFormat="1">
      <c r="A66" s="6">
        <v>65</v>
      </c>
      <c r="B66" t="s">
        <v>153</v>
      </c>
      <c r="C66" t="s">
        <v>154</v>
      </c>
      <c r="D66" s="6">
        <v>2</v>
      </c>
      <c r="E66" t="s">
        <v>20</v>
      </c>
      <c r="F66" s="4">
        <v>217.64</v>
      </c>
      <c r="G66" s="3"/>
      <c r="H66" s="3"/>
      <c r="I66" s="3"/>
      <c r="J66" s="3"/>
      <c r="K66" s="3"/>
      <c r="L66" s="3"/>
      <c r="M66" s="3"/>
      <c r="N66" s="3" t="s">
        <v>21</v>
      </c>
      <c r="O66" s="3"/>
      <c r="P66" s="3"/>
      <c r="Q66" s="3"/>
      <c r="R66" s="3"/>
    </row>
    <row r="67" spans="1:18" s="2" customFormat="1">
      <c r="A67" s="6">
        <v>66</v>
      </c>
      <c r="B67" t="s">
        <v>155</v>
      </c>
      <c r="C67" t="s">
        <v>156</v>
      </c>
      <c r="D67" s="6">
        <f>1+1</f>
        <v>2</v>
      </c>
      <c r="E67" t="s">
        <v>20</v>
      </c>
      <c r="F67" s="4">
        <v>214.85</v>
      </c>
      <c r="G67" s="3"/>
      <c r="H67" s="3"/>
      <c r="I67" s="3"/>
      <c r="J67" s="3"/>
      <c r="K67" s="3" t="s">
        <v>21</v>
      </c>
      <c r="L67" s="3"/>
      <c r="M67" s="3"/>
      <c r="N67" s="3"/>
      <c r="O67" s="3"/>
      <c r="P67" s="3"/>
      <c r="Q67" s="3"/>
      <c r="R67" s="3"/>
    </row>
    <row r="68" spans="1:18" s="2" customFormat="1">
      <c r="A68" s="6">
        <v>67</v>
      </c>
      <c r="B68" t="s">
        <v>157</v>
      </c>
      <c r="C68" t="s">
        <v>158</v>
      </c>
      <c r="D68" s="6">
        <v>3</v>
      </c>
      <c r="E68" t="s">
        <v>20</v>
      </c>
      <c r="F68" s="4">
        <v>211.22</v>
      </c>
      <c r="G68" s="3" t="s">
        <v>21</v>
      </c>
      <c r="H68" s="3" t="s">
        <v>21</v>
      </c>
      <c r="I68" s="3"/>
      <c r="J68" s="3"/>
      <c r="K68" s="3"/>
      <c r="L68" s="3"/>
      <c r="M68" s="3"/>
      <c r="N68" s="3" t="s">
        <v>21</v>
      </c>
      <c r="O68" s="3"/>
      <c r="P68" s="3"/>
      <c r="Q68" s="3"/>
      <c r="R68" s="3"/>
    </row>
    <row r="69" spans="1:18" s="2" customFormat="1">
      <c r="A69" s="6">
        <v>68</v>
      </c>
      <c r="B69" t="s">
        <v>159</v>
      </c>
      <c r="C69" t="s">
        <v>160</v>
      </c>
      <c r="D69" s="6">
        <v>8</v>
      </c>
      <c r="E69" t="s">
        <v>20</v>
      </c>
      <c r="F69" s="4">
        <v>210.94</v>
      </c>
      <c r="G69" s="3"/>
      <c r="H69" s="3"/>
      <c r="I69" s="3"/>
      <c r="J69" s="3" t="s">
        <v>21</v>
      </c>
      <c r="K69" s="3"/>
      <c r="L69" s="3"/>
      <c r="M69" s="3"/>
      <c r="N69" s="3"/>
      <c r="O69" s="3"/>
      <c r="P69" s="3"/>
      <c r="Q69" s="3"/>
      <c r="R69" s="3"/>
    </row>
    <row r="70" spans="1:18" s="2" customFormat="1">
      <c r="A70" s="6">
        <v>69</v>
      </c>
      <c r="B70" t="s">
        <v>161</v>
      </c>
      <c r="C70" t="s">
        <v>162</v>
      </c>
      <c r="D70" s="6">
        <v>8</v>
      </c>
      <c r="E70" t="s">
        <v>20</v>
      </c>
      <c r="F70" s="4">
        <v>210.63</v>
      </c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 t="s">
        <v>42</v>
      </c>
    </row>
    <row r="71" spans="1:18" s="2" customFormat="1">
      <c r="A71" s="6">
        <v>70</v>
      </c>
      <c r="B71" t="s">
        <v>163</v>
      </c>
      <c r="C71" t="s">
        <v>164</v>
      </c>
      <c r="D71" s="6">
        <v>25</v>
      </c>
      <c r="E71" t="s">
        <v>20</v>
      </c>
      <c r="F71" s="4">
        <v>210.42</v>
      </c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 t="s">
        <v>42</v>
      </c>
    </row>
    <row r="72" spans="1:18" s="2" customFormat="1">
      <c r="A72" s="6">
        <v>71</v>
      </c>
      <c r="B72" t="s">
        <v>165</v>
      </c>
      <c r="C72" t="s">
        <v>166</v>
      </c>
      <c r="D72" s="6">
        <v>1</v>
      </c>
      <c r="E72" t="s">
        <v>20</v>
      </c>
      <c r="F72" s="4">
        <v>206.48</v>
      </c>
      <c r="G72" s="3"/>
      <c r="H72" s="3" t="s">
        <v>21</v>
      </c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1:18" s="2" customFormat="1">
      <c r="A73" s="6">
        <v>72</v>
      </c>
      <c r="B73" t="s">
        <v>167</v>
      </c>
      <c r="C73" t="s">
        <v>168</v>
      </c>
      <c r="D73" s="6">
        <v>6</v>
      </c>
      <c r="E73" t="s">
        <v>20</v>
      </c>
      <c r="F73" s="4">
        <v>200.9</v>
      </c>
      <c r="G73" s="3"/>
      <c r="H73" s="3" t="s">
        <v>21</v>
      </c>
      <c r="I73" s="3"/>
      <c r="J73" s="3"/>
      <c r="K73" s="3"/>
      <c r="L73" s="3"/>
      <c r="M73" s="3"/>
      <c r="N73" s="3"/>
      <c r="O73" s="3"/>
      <c r="P73" s="3"/>
      <c r="Q73" s="3"/>
      <c r="R73" s="3"/>
    </row>
    <row r="74" spans="1:18" s="2" customFormat="1">
      <c r="A74" s="6">
        <v>73</v>
      </c>
      <c r="B74" t="s">
        <v>169</v>
      </c>
      <c r="C74" t="s">
        <v>170</v>
      </c>
      <c r="D74" s="6">
        <v>30</v>
      </c>
      <c r="E74" t="s">
        <v>20</v>
      </c>
      <c r="F74" s="4">
        <v>200.9</v>
      </c>
      <c r="G74" s="3" t="s">
        <v>21</v>
      </c>
      <c r="H74" s="3" t="s">
        <v>21</v>
      </c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18" s="2" customFormat="1">
      <c r="A75" s="6">
        <v>74</v>
      </c>
      <c r="B75" t="s">
        <v>171</v>
      </c>
      <c r="C75" t="s">
        <v>172</v>
      </c>
      <c r="D75" s="6">
        <f>2+2</f>
        <v>4</v>
      </c>
      <c r="E75" t="s">
        <v>20</v>
      </c>
      <c r="F75" s="4">
        <v>199.78</v>
      </c>
      <c r="G75" s="3" t="s">
        <v>21</v>
      </c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18" s="2" customFormat="1">
      <c r="A76" s="6">
        <v>75</v>
      </c>
      <c r="B76" t="s">
        <v>173</v>
      </c>
      <c r="C76" t="s">
        <v>174</v>
      </c>
      <c r="D76" s="6">
        <f>12+2</f>
        <v>14</v>
      </c>
      <c r="E76" t="s">
        <v>20</v>
      </c>
      <c r="F76" s="4">
        <v>191.72</v>
      </c>
      <c r="G76" s="3"/>
      <c r="H76" s="3" t="s">
        <v>21</v>
      </c>
      <c r="I76" s="3"/>
      <c r="J76" s="3"/>
      <c r="K76" s="3"/>
      <c r="L76" s="3"/>
      <c r="M76" s="3"/>
      <c r="N76" s="3"/>
      <c r="O76" s="3"/>
      <c r="P76" s="3"/>
      <c r="Q76" s="3"/>
      <c r="R76" s="3"/>
    </row>
    <row r="77" spans="1:18" s="2" customFormat="1">
      <c r="A77" s="6">
        <v>76</v>
      </c>
      <c r="B77" t="s">
        <v>175</v>
      </c>
      <c r="C77" t="s">
        <v>176</v>
      </c>
      <c r="D77" s="6">
        <v>3</v>
      </c>
      <c r="E77" t="s">
        <v>20</v>
      </c>
      <c r="F77" s="4">
        <v>190.56</v>
      </c>
      <c r="G77" s="3" t="s">
        <v>21</v>
      </c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1:18" s="2" customFormat="1">
      <c r="A78" s="6">
        <v>77</v>
      </c>
      <c r="B78" t="s">
        <v>177</v>
      </c>
      <c r="C78" t="s">
        <v>178</v>
      </c>
      <c r="D78" s="6">
        <v>25</v>
      </c>
      <c r="E78" t="s">
        <v>179</v>
      </c>
      <c r="F78" s="4">
        <v>184.21</v>
      </c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 t="s">
        <v>42</v>
      </c>
    </row>
    <row r="79" spans="1:18" s="2" customFormat="1">
      <c r="A79" s="6">
        <v>78</v>
      </c>
      <c r="B79" t="s">
        <v>180</v>
      </c>
      <c r="C79" t="s">
        <v>181</v>
      </c>
      <c r="D79" s="6">
        <v>24</v>
      </c>
      <c r="E79" t="s">
        <v>20</v>
      </c>
      <c r="F79" s="4">
        <v>183.93</v>
      </c>
      <c r="G79" s="3"/>
      <c r="H79" s="3"/>
      <c r="I79" s="3"/>
      <c r="J79" s="3" t="s">
        <v>21</v>
      </c>
      <c r="K79" s="3"/>
      <c r="L79" s="3"/>
      <c r="M79" s="3"/>
      <c r="N79" s="3"/>
      <c r="O79" s="3"/>
      <c r="P79" s="3"/>
      <c r="Q79" s="3"/>
      <c r="R79" s="3"/>
    </row>
    <row r="80" spans="1:18" s="2" customFormat="1">
      <c r="A80" s="6">
        <v>79</v>
      </c>
      <c r="B80" t="s">
        <v>182</v>
      </c>
      <c r="C80" t="s">
        <v>183</v>
      </c>
      <c r="D80" s="6">
        <v>6</v>
      </c>
      <c r="E80" t="s">
        <v>20</v>
      </c>
      <c r="F80" s="4">
        <v>178.58</v>
      </c>
      <c r="G80" s="3"/>
      <c r="H80" s="3" t="s">
        <v>21</v>
      </c>
      <c r="I80" s="3"/>
      <c r="J80" s="3"/>
      <c r="K80" s="3"/>
      <c r="L80" s="3"/>
      <c r="M80" s="3"/>
      <c r="N80" s="3"/>
      <c r="O80" s="3"/>
      <c r="P80" s="3"/>
      <c r="Q80" s="3"/>
      <c r="R80" s="3"/>
    </row>
    <row r="81" spans="1:18" s="2" customFormat="1">
      <c r="A81" s="6">
        <v>80</v>
      </c>
      <c r="B81" t="s">
        <v>184</v>
      </c>
      <c r="C81" t="s">
        <v>185</v>
      </c>
      <c r="D81" s="6">
        <v>4</v>
      </c>
      <c r="E81" t="s">
        <v>20</v>
      </c>
      <c r="F81" s="4">
        <v>178.24</v>
      </c>
      <c r="G81" s="3"/>
      <c r="H81" s="3" t="s">
        <v>21</v>
      </c>
      <c r="I81" s="3"/>
      <c r="J81" s="3"/>
      <c r="K81" s="3"/>
      <c r="L81" s="3"/>
      <c r="M81" s="3"/>
      <c r="N81" s="3"/>
      <c r="O81" s="3"/>
      <c r="P81" s="3"/>
      <c r="Q81" s="3"/>
      <c r="R81" s="3"/>
    </row>
    <row r="82" spans="1:18" s="2" customFormat="1">
      <c r="A82" s="6">
        <v>81</v>
      </c>
      <c r="B82" t="s">
        <v>186</v>
      </c>
      <c r="C82" t="s">
        <v>187</v>
      </c>
      <c r="D82" s="6">
        <v>3</v>
      </c>
      <c r="E82" t="s">
        <v>20</v>
      </c>
      <c r="F82" s="4">
        <v>167.42</v>
      </c>
      <c r="G82" s="3" t="s">
        <v>21</v>
      </c>
      <c r="H82" s="3" t="s">
        <v>21</v>
      </c>
      <c r="I82" s="3" t="s">
        <v>21</v>
      </c>
      <c r="J82" s="3"/>
      <c r="K82" s="3"/>
      <c r="L82" s="3"/>
      <c r="M82" s="3"/>
      <c r="N82" s="3"/>
      <c r="O82" s="3"/>
      <c r="P82" s="3"/>
      <c r="Q82" s="3"/>
      <c r="R82" s="3"/>
    </row>
    <row r="83" spans="1:18" s="2" customFormat="1">
      <c r="A83" s="6">
        <v>82</v>
      </c>
      <c r="B83" t="s">
        <v>188</v>
      </c>
      <c r="C83" t="s">
        <v>189</v>
      </c>
      <c r="D83" s="6">
        <v>3</v>
      </c>
      <c r="E83" t="s">
        <v>20</v>
      </c>
      <c r="F83" s="4">
        <v>166.86</v>
      </c>
      <c r="G83" s="3"/>
      <c r="H83" s="3" t="s">
        <v>21</v>
      </c>
      <c r="I83" s="3"/>
      <c r="J83" s="3"/>
      <c r="K83" s="3"/>
      <c r="L83" s="3"/>
      <c r="M83" s="3"/>
      <c r="N83" s="3"/>
      <c r="O83" s="3"/>
      <c r="P83" s="3"/>
      <c r="Q83" s="3"/>
      <c r="R83" s="3"/>
    </row>
    <row r="84" spans="1:18" s="2" customFormat="1">
      <c r="A84" s="6">
        <v>83</v>
      </c>
      <c r="B84" t="s">
        <v>190</v>
      </c>
      <c r="C84" t="s">
        <v>191</v>
      </c>
      <c r="D84" s="6">
        <v>16</v>
      </c>
      <c r="E84" t="s">
        <v>20</v>
      </c>
      <c r="F84" s="4">
        <v>158.77000000000001</v>
      </c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 t="s">
        <v>21</v>
      </c>
    </row>
    <row r="85" spans="1:18" s="2" customFormat="1">
      <c r="A85" s="6">
        <v>84</v>
      </c>
      <c r="B85" t="s">
        <v>192</v>
      </c>
      <c r="C85" t="s">
        <v>193</v>
      </c>
      <c r="D85" s="6">
        <v>1</v>
      </c>
      <c r="E85" t="s">
        <v>20</v>
      </c>
      <c r="F85" s="4">
        <v>149.56</v>
      </c>
      <c r="G85" s="3"/>
      <c r="H85" s="3" t="s">
        <v>21</v>
      </c>
      <c r="I85" s="3"/>
      <c r="J85" s="3"/>
      <c r="K85" s="3"/>
      <c r="L85" s="3"/>
      <c r="M85" s="3"/>
      <c r="N85" s="3"/>
      <c r="O85" s="3"/>
      <c r="P85" s="3"/>
      <c r="Q85" s="3"/>
      <c r="R85" s="3"/>
    </row>
    <row r="86" spans="1:18" s="2" customFormat="1">
      <c r="A86" s="6">
        <v>85</v>
      </c>
      <c r="B86" t="s">
        <v>194</v>
      </c>
      <c r="C86" t="s">
        <v>195</v>
      </c>
      <c r="D86" s="6">
        <v>5</v>
      </c>
      <c r="E86" t="s">
        <v>20</v>
      </c>
      <c r="F86" s="4">
        <v>149.56</v>
      </c>
      <c r="G86" s="3"/>
      <c r="H86" s="3" t="s">
        <v>21</v>
      </c>
      <c r="I86" s="3"/>
      <c r="J86" s="3"/>
      <c r="K86" s="3"/>
      <c r="L86" s="3"/>
      <c r="M86" s="3"/>
      <c r="N86" s="3"/>
      <c r="O86" s="3"/>
      <c r="P86" s="3"/>
      <c r="Q86" s="3"/>
      <c r="R86" s="3"/>
    </row>
    <row r="87" spans="1:18" s="2" customFormat="1">
      <c r="A87" s="6">
        <v>86</v>
      </c>
      <c r="B87" t="s">
        <v>196</v>
      </c>
      <c r="C87" t="s">
        <v>197</v>
      </c>
      <c r="D87" s="6">
        <f>2+1</f>
        <v>3</v>
      </c>
      <c r="E87" t="s">
        <v>20</v>
      </c>
      <c r="F87" s="4">
        <v>149.56</v>
      </c>
      <c r="G87" s="3"/>
      <c r="H87" s="3" t="s">
        <v>21</v>
      </c>
      <c r="I87" s="3"/>
      <c r="J87" s="3"/>
      <c r="K87" s="3"/>
      <c r="L87" s="3"/>
      <c r="M87" s="3"/>
      <c r="N87" s="3"/>
      <c r="O87" s="3"/>
      <c r="P87" s="3"/>
      <c r="Q87" s="3"/>
      <c r="R87" s="3"/>
    </row>
    <row r="88" spans="1:18" s="2" customFormat="1">
      <c r="A88" s="6">
        <v>87</v>
      </c>
      <c r="B88" t="s">
        <v>198</v>
      </c>
      <c r="C88" t="s">
        <v>199</v>
      </c>
      <c r="D88" s="6">
        <v>2</v>
      </c>
      <c r="E88" t="s">
        <v>20</v>
      </c>
      <c r="F88" s="4">
        <v>147.99</v>
      </c>
      <c r="G88" s="3" t="s">
        <v>21</v>
      </c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</row>
    <row r="89" spans="1:18" s="2" customFormat="1">
      <c r="A89" s="6">
        <v>88</v>
      </c>
      <c r="B89" t="s">
        <v>200</v>
      </c>
      <c r="C89" t="s">
        <v>201</v>
      </c>
      <c r="D89" s="6">
        <v>2</v>
      </c>
      <c r="E89" t="s">
        <v>20</v>
      </c>
      <c r="F89" s="4">
        <v>139.51</v>
      </c>
      <c r="G89" s="3" t="s">
        <v>21</v>
      </c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</row>
    <row r="90" spans="1:18" s="2" customFormat="1">
      <c r="A90" s="6">
        <v>89</v>
      </c>
      <c r="B90" t="s">
        <v>202</v>
      </c>
      <c r="C90" t="s">
        <v>203</v>
      </c>
      <c r="D90" s="6">
        <v>11</v>
      </c>
      <c r="E90" t="s">
        <v>20</v>
      </c>
      <c r="F90" s="4">
        <v>134.66999999999999</v>
      </c>
      <c r="G90" s="3"/>
      <c r="H90" s="3"/>
      <c r="I90" s="3"/>
      <c r="J90" s="3" t="s">
        <v>21</v>
      </c>
      <c r="K90" s="3"/>
      <c r="L90" s="3"/>
      <c r="M90" s="3"/>
      <c r="N90" s="3"/>
      <c r="O90" s="3"/>
      <c r="P90" s="3"/>
      <c r="Q90" s="3"/>
      <c r="R90" s="3"/>
    </row>
    <row r="91" spans="1:18" s="2" customFormat="1">
      <c r="A91" s="6">
        <v>90</v>
      </c>
      <c r="B91" t="s">
        <v>204</v>
      </c>
      <c r="C91" t="s">
        <v>205</v>
      </c>
      <c r="D91" s="6">
        <v>3</v>
      </c>
      <c r="E91" t="s">
        <v>206</v>
      </c>
      <c r="F91" s="4">
        <v>133.93</v>
      </c>
      <c r="G91" s="3" t="s">
        <v>21</v>
      </c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</row>
    <row r="92" spans="1:18" s="2" customFormat="1">
      <c r="A92" s="6">
        <v>91</v>
      </c>
      <c r="B92" t="s">
        <v>207</v>
      </c>
      <c r="C92" t="s">
        <v>208</v>
      </c>
      <c r="D92" s="6">
        <v>6</v>
      </c>
      <c r="E92" t="s">
        <v>20</v>
      </c>
      <c r="F92" s="4">
        <v>133.93</v>
      </c>
      <c r="G92" s="3"/>
      <c r="H92" s="3" t="s">
        <v>21</v>
      </c>
      <c r="I92" s="3"/>
      <c r="J92" s="3"/>
      <c r="K92" s="3"/>
      <c r="L92" s="3"/>
      <c r="M92" s="3"/>
      <c r="N92" s="3"/>
      <c r="O92" s="3"/>
      <c r="P92" s="3"/>
      <c r="Q92" s="3"/>
      <c r="R92" s="3"/>
    </row>
    <row r="93" spans="1:18" s="2" customFormat="1">
      <c r="A93" s="6">
        <v>92</v>
      </c>
      <c r="B93" t="s">
        <v>209</v>
      </c>
      <c r="C93" t="s">
        <v>210</v>
      </c>
      <c r="D93" s="6">
        <v>26</v>
      </c>
      <c r="E93" t="s">
        <v>20</v>
      </c>
      <c r="F93" s="4">
        <v>133.93</v>
      </c>
      <c r="G93" s="3"/>
      <c r="H93" s="3" t="s">
        <v>21</v>
      </c>
      <c r="I93" s="3"/>
      <c r="J93" s="3"/>
      <c r="K93" s="3"/>
      <c r="L93" s="3"/>
      <c r="M93" s="3"/>
      <c r="N93" s="3"/>
      <c r="O93" s="3"/>
      <c r="P93" s="3"/>
      <c r="Q93" s="3"/>
      <c r="R93" s="3"/>
    </row>
    <row r="94" spans="1:18" s="2" customFormat="1">
      <c r="A94" s="6">
        <v>93</v>
      </c>
      <c r="B94" t="s">
        <v>211</v>
      </c>
      <c r="C94" t="s">
        <v>212</v>
      </c>
      <c r="D94" s="6">
        <f>729+314</f>
        <v>1043</v>
      </c>
      <c r="E94" t="s">
        <v>20</v>
      </c>
      <c r="F94" s="4">
        <v>132.82</v>
      </c>
      <c r="G94" s="3"/>
      <c r="H94" s="3" t="s">
        <v>21</v>
      </c>
      <c r="I94" s="3"/>
      <c r="J94" s="3"/>
      <c r="K94" s="3"/>
      <c r="L94" s="3"/>
      <c r="M94" s="3"/>
      <c r="N94" s="3"/>
      <c r="O94" s="3"/>
      <c r="P94" s="3"/>
      <c r="Q94" s="3"/>
      <c r="R94" s="3"/>
    </row>
    <row r="95" spans="1:18" s="2" customFormat="1">
      <c r="A95" s="6">
        <v>94</v>
      </c>
      <c r="B95" t="s">
        <v>213</v>
      </c>
      <c r="C95" t="s">
        <v>214</v>
      </c>
      <c r="D95" s="6">
        <v>1</v>
      </c>
      <c r="E95" t="s">
        <v>20</v>
      </c>
      <c r="F95" s="4">
        <v>131.88999999999999</v>
      </c>
      <c r="G95" s="3" t="s">
        <v>21</v>
      </c>
      <c r="H95" s="3" t="s">
        <v>21</v>
      </c>
      <c r="I95" s="3"/>
      <c r="J95" s="3"/>
      <c r="K95" s="3"/>
      <c r="L95" s="3"/>
      <c r="M95" s="3"/>
      <c r="N95" s="3"/>
      <c r="O95" s="3"/>
      <c r="P95" s="3"/>
      <c r="Q95" s="3"/>
      <c r="R95" s="3"/>
    </row>
    <row r="96" spans="1:18" s="2" customFormat="1">
      <c r="A96" s="6">
        <v>95</v>
      </c>
      <c r="B96" t="s">
        <v>215</v>
      </c>
      <c r="C96" t="s">
        <v>216</v>
      </c>
      <c r="D96" s="6">
        <v>26</v>
      </c>
      <c r="E96" t="s">
        <v>20</v>
      </c>
      <c r="F96" s="4">
        <v>131.69999999999999</v>
      </c>
      <c r="G96" s="3"/>
      <c r="H96" s="3" t="s">
        <v>21</v>
      </c>
      <c r="I96" s="3"/>
      <c r="J96" s="3"/>
      <c r="K96" s="3"/>
      <c r="L96" s="3"/>
      <c r="M96" s="3"/>
      <c r="N96" s="3"/>
      <c r="O96" s="3"/>
      <c r="P96" s="3"/>
      <c r="Q96" s="3"/>
      <c r="R96" s="3"/>
    </row>
    <row r="97" spans="1:18" s="2" customFormat="1">
      <c r="A97" s="6">
        <v>96</v>
      </c>
      <c r="B97" t="s">
        <v>217</v>
      </c>
      <c r="C97" t="s">
        <v>218</v>
      </c>
      <c r="D97" s="6">
        <v>23</v>
      </c>
      <c r="E97" t="s">
        <v>20</v>
      </c>
      <c r="F97" s="4">
        <v>129.59</v>
      </c>
      <c r="G97" s="3" t="s">
        <v>21</v>
      </c>
      <c r="H97" s="3" t="s">
        <v>21</v>
      </c>
      <c r="I97" s="3"/>
      <c r="J97" s="3"/>
      <c r="K97" s="3"/>
      <c r="L97" s="3"/>
      <c r="M97" s="3" t="s">
        <v>21</v>
      </c>
      <c r="N97" s="3"/>
      <c r="O97" s="3"/>
      <c r="P97" s="3"/>
      <c r="Q97" s="3"/>
      <c r="R97" s="3"/>
    </row>
    <row r="98" spans="1:18" s="2" customFormat="1">
      <c r="A98" s="6">
        <v>97</v>
      </c>
      <c r="B98" t="s">
        <v>219</v>
      </c>
      <c r="C98" t="s">
        <v>220</v>
      </c>
      <c r="D98" s="6">
        <v>10</v>
      </c>
      <c r="E98" t="s">
        <v>206</v>
      </c>
      <c r="F98" s="4">
        <v>128.35</v>
      </c>
      <c r="G98" s="3" t="s">
        <v>21</v>
      </c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</row>
    <row r="99" spans="1:18" s="2" customFormat="1">
      <c r="A99" s="6">
        <v>98</v>
      </c>
      <c r="B99" t="s">
        <v>221</v>
      </c>
      <c r="C99" t="s">
        <v>222</v>
      </c>
      <c r="D99" s="6">
        <v>1</v>
      </c>
      <c r="E99" t="s">
        <v>20</v>
      </c>
      <c r="F99" s="4">
        <v>126.12</v>
      </c>
      <c r="G99" s="3" t="s">
        <v>21</v>
      </c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</row>
    <row r="100" spans="1:18" s="2" customFormat="1">
      <c r="A100" s="6">
        <v>99</v>
      </c>
      <c r="B100" t="s">
        <v>223</v>
      </c>
      <c r="C100" t="s">
        <v>224</v>
      </c>
      <c r="D100" s="6">
        <f>2+4</f>
        <v>6</v>
      </c>
      <c r="E100" t="s">
        <v>20</v>
      </c>
      <c r="F100" s="4">
        <v>125</v>
      </c>
      <c r="G100" s="3" t="s">
        <v>21</v>
      </c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</row>
    <row r="101" spans="1:18" s="2" customFormat="1">
      <c r="A101" s="6">
        <v>100</v>
      </c>
      <c r="B101" t="s">
        <v>225</v>
      </c>
      <c r="C101" t="s">
        <v>226</v>
      </c>
      <c r="D101" s="6">
        <v>12</v>
      </c>
      <c r="E101" t="s">
        <v>20</v>
      </c>
      <c r="F101" s="4">
        <v>124.89</v>
      </c>
      <c r="G101" s="3" t="s">
        <v>21</v>
      </c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</row>
    <row r="102" spans="1:18" s="2" customFormat="1">
      <c r="A102" s="6">
        <v>101</v>
      </c>
      <c r="B102" t="s">
        <v>227</v>
      </c>
      <c r="C102" t="s">
        <v>228</v>
      </c>
      <c r="D102" s="6">
        <v>1</v>
      </c>
      <c r="E102" t="s">
        <v>20</v>
      </c>
      <c r="F102" s="4">
        <v>124.11</v>
      </c>
      <c r="G102" s="3" t="s">
        <v>21</v>
      </c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</row>
    <row r="103" spans="1:18" s="2" customFormat="1">
      <c r="A103" s="6">
        <v>102</v>
      </c>
      <c r="B103" t="s">
        <v>229</v>
      </c>
      <c r="C103" t="s">
        <v>230</v>
      </c>
      <c r="D103" s="6">
        <v>9</v>
      </c>
      <c r="E103" t="s">
        <v>41</v>
      </c>
      <c r="F103" s="4">
        <v>124.07</v>
      </c>
      <c r="G103" s="3" t="s">
        <v>21</v>
      </c>
      <c r="H103" s="3" t="s">
        <v>21</v>
      </c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spans="1:18" s="2" customFormat="1">
      <c r="A104" s="6">
        <v>103</v>
      </c>
      <c r="B104">
        <v>16000000565</v>
      </c>
      <c r="C104" t="s">
        <v>231</v>
      </c>
      <c r="D104" s="6">
        <v>23</v>
      </c>
      <c r="E104" t="s">
        <v>20</v>
      </c>
      <c r="F104" s="4">
        <v>123.5</v>
      </c>
      <c r="G104" s="3" t="s">
        <v>21</v>
      </c>
      <c r="H104" s="3"/>
      <c r="I104" s="3"/>
      <c r="J104" s="3"/>
      <c r="K104" s="3"/>
      <c r="L104" s="3"/>
      <c r="M104" s="3"/>
      <c r="N104" s="3"/>
      <c r="O104" s="3" t="s">
        <v>21</v>
      </c>
      <c r="P104" s="3"/>
      <c r="Q104" s="3"/>
      <c r="R104" s="3"/>
    </row>
    <row r="105" spans="1:18" s="2" customFormat="1">
      <c r="A105" s="6">
        <v>104</v>
      </c>
      <c r="B105" t="s">
        <v>232</v>
      </c>
      <c r="C105" t="s">
        <v>233</v>
      </c>
      <c r="D105" s="6">
        <v>9</v>
      </c>
      <c r="E105" t="s">
        <v>41</v>
      </c>
      <c r="F105" s="4">
        <v>121.65</v>
      </c>
      <c r="G105" s="3" t="s">
        <v>21</v>
      </c>
      <c r="H105" s="3"/>
      <c r="I105" s="3"/>
      <c r="J105" s="3"/>
      <c r="K105" s="3"/>
      <c r="L105" s="3"/>
      <c r="M105" s="3" t="s">
        <v>21</v>
      </c>
      <c r="N105" s="3"/>
      <c r="O105" s="3"/>
      <c r="P105" s="3"/>
      <c r="Q105" s="3"/>
      <c r="R105" s="3"/>
    </row>
    <row r="106" spans="1:18" s="2" customFormat="1">
      <c r="A106" s="6">
        <v>105</v>
      </c>
      <c r="B106" t="s">
        <v>234</v>
      </c>
      <c r="C106" t="s">
        <v>235</v>
      </c>
      <c r="D106" s="6">
        <v>2</v>
      </c>
      <c r="E106" t="s">
        <v>20</v>
      </c>
      <c r="F106" s="4">
        <v>120.54</v>
      </c>
      <c r="G106" s="3" t="s">
        <v>21</v>
      </c>
      <c r="H106" s="3"/>
      <c r="I106" s="3" t="s">
        <v>21</v>
      </c>
      <c r="J106" s="3"/>
      <c r="K106" s="3"/>
      <c r="L106" s="3"/>
      <c r="M106" s="3"/>
      <c r="N106" s="3"/>
      <c r="O106" s="3"/>
      <c r="P106" s="3"/>
      <c r="Q106" s="3"/>
      <c r="R106" s="3"/>
    </row>
    <row r="107" spans="1:18" s="2" customFormat="1">
      <c r="A107" s="6">
        <v>106</v>
      </c>
      <c r="B107" t="s">
        <v>236</v>
      </c>
      <c r="C107" t="s">
        <v>237</v>
      </c>
      <c r="D107" s="6">
        <f>10+3</f>
        <v>13</v>
      </c>
      <c r="E107" t="s">
        <v>20</v>
      </c>
      <c r="F107" s="4">
        <v>117.25</v>
      </c>
      <c r="G107" s="3" t="s">
        <v>21</v>
      </c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</row>
    <row r="108" spans="1:18" s="2" customFormat="1">
      <c r="A108" s="6">
        <v>107</v>
      </c>
      <c r="B108" t="s">
        <v>238</v>
      </c>
      <c r="C108" t="s">
        <v>239</v>
      </c>
      <c r="D108" s="6">
        <v>14</v>
      </c>
      <c r="E108" t="s">
        <v>41</v>
      </c>
      <c r="F108" s="4">
        <v>113.23</v>
      </c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 t="s">
        <v>42</v>
      </c>
    </row>
    <row r="109" spans="1:18" s="2" customFormat="1">
      <c r="A109" s="6">
        <v>108</v>
      </c>
      <c r="B109" t="s">
        <v>240</v>
      </c>
      <c r="C109" t="s">
        <v>241</v>
      </c>
      <c r="D109" s="6">
        <v>1</v>
      </c>
      <c r="E109" t="s">
        <v>20</v>
      </c>
      <c r="F109" s="4">
        <v>111.61</v>
      </c>
      <c r="G109" s="3"/>
      <c r="H109" s="3"/>
      <c r="I109" s="3"/>
      <c r="J109" s="3"/>
      <c r="K109" s="3" t="s">
        <v>21</v>
      </c>
      <c r="L109" s="3"/>
      <c r="M109" s="3"/>
      <c r="N109" s="3"/>
      <c r="O109" s="3"/>
      <c r="P109" s="3"/>
      <c r="Q109" s="3"/>
      <c r="R109" s="3"/>
    </row>
    <row r="110" spans="1:18" s="2" customFormat="1">
      <c r="A110" s="6">
        <v>109</v>
      </c>
      <c r="B110" t="s">
        <v>242</v>
      </c>
      <c r="C110" t="s">
        <v>243</v>
      </c>
      <c r="D110" s="6">
        <v>10</v>
      </c>
      <c r="E110" t="s">
        <v>20</v>
      </c>
      <c r="F110" s="4">
        <v>111.61</v>
      </c>
      <c r="G110" s="3"/>
      <c r="H110" s="3"/>
      <c r="I110" s="3" t="s">
        <v>21</v>
      </c>
      <c r="J110" s="3"/>
      <c r="K110" s="3" t="s">
        <v>21</v>
      </c>
      <c r="L110" s="3"/>
      <c r="M110" s="3"/>
      <c r="N110" s="3"/>
      <c r="O110" s="3"/>
      <c r="P110" s="3"/>
      <c r="Q110" s="3"/>
      <c r="R110" s="3"/>
    </row>
    <row r="111" spans="1:18" s="2" customFormat="1">
      <c r="A111" s="6">
        <v>110</v>
      </c>
      <c r="B111" t="s">
        <v>244</v>
      </c>
      <c r="C111" t="s">
        <v>245</v>
      </c>
      <c r="D111" s="6">
        <v>13</v>
      </c>
      <c r="E111" t="s">
        <v>20</v>
      </c>
      <c r="F111" s="4">
        <v>109.38</v>
      </c>
      <c r="G111" s="3" t="s">
        <v>21</v>
      </c>
      <c r="H111" s="3" t="s">
        <v>21</v>
      </c>
      <c r="I111" s="3"/>
      <c r="J111" s="3"/>
      <c r="K111" s="3"/>
      <c r="L111" s="3"/>
      <c r="M111" s="3"/>
      <c r="N111" s="3"/>
      <c r="O111" s="3"/>
      <c r="P111" s="3"/>
      <c r="Q111" s="3"/>
      <c r="R111" s="3"/>
    </row>
    <row r="112" spans="1:18" s="2" customFormat="1">
      <c r="A112" s="6">
        <v>111</v>
      </c>
      <c r="B112" t="s">
        <v>246</v>
      </c>
      <c r="C112" t="s">
        <v>247</v>
      </c>
      <c r="D112" s="6">
        <f>30+5</f>
        <v>35</v>
      </c>
      <c r="E112" t="s">
        <v>36</v>
      </c>
      <c r="F112" s="4">
        <v>109.38</v>
      </c>
      <c r="G112" s="3"/>
      <c r="H112" s="3" t="s">
        <v>21</v>
      </c>
      <c r="I112" s="3" t="s">
        <v>21</v>
      </c>
      <c r="J112" s="3"/>
      <c r="K112" s="3"/>
      <c r="L112" s="3"/>
      <c r="M112" s="3"/>
      <c r="N112" s="3"/>
      <c r="O112" s="3"/>
      <c r="P112" s="3"/>
      <c r="Q112" s="3"/>
      <c r="R112" s="3"/>
    </row>
    <row r="113" spans="1:18" s="2" customFormat="1">
      <c r="A113" s="6">
        <v>112</v>
      </c>
      <c r="B113" t="s">
        <v>248</v>
      </c>
      <c r="C113" t="s">
        <v>249</v>
      </c>
      <c r="D113" s="6">
        <v>2</v>
      </c>
      <c r="E113" t="s">
        <v>20</v>
      </c>
      <c r="F113" s="4">
        <v>103.8</v>
      </c>
      <c r="G113" s="3" t="s">
        <v>21</v>
      </c>
      <c r="H113" s="3" t="s">
        <v>21</v>
      </c>
      <c r="I113" s="3"/>
      <c r="J113" s="3"/>
      <c r="K113" s="3"/>
      <c r="L113" s="3"/>
      <c r="M113" s="3"/>
      <c r="N113" s="3"/>
      <c r="O113" s="3"/>
      <c r="P113" s="3"/>
      <c r="Q113" s="3"/>
      <c r="R113" s="3"/>
    </row>
    <row r="114" spans="1:18" s="2" customFormat="1">
      <c r="A114" s="6">
        <v>113</v>
      </c>
      <c r="B114" t="s">
        <v>250</v>
      </c>
      <c r="C114" t="s">
        <v>251</v>
      </c>
      <c r="D114" s="6">
        <v>15</v>
      </c>
      <c r="E114" t="s">
        <v>20</v>
      </c>
      <c r="F114" s="4">
        <v>100.45</v>
      </c>
      <c r="G114" s="3" t="s">
        <v>21</v>
      </c>
      <c r="H114" s="3" t="s">
        <v>21</v>
      </c>
      <c r="I114" s="3"/>
      <c r="J114" s="3"/>
      <c r="K114" s="3"/>
      <c r="L114" s="3"/>
      <c r="M114" s="3"/>
      <c r="N114" s="3"/>
      <c r="O114" s="3"/>
      <c r="P114" s="3"/>
      <c r="Q114" s="3"/>
      <c r="R114" s="3"/>
    </row>
    <row r="115" spans="1:18" s="2" customFormat="1">
      <c r="A115" s="6">
        <v>114</v>
      </c>
      <c r="B115" t="s">
        <v>252</v>
      </c>
      <c r="C115" t="s">
        <v>253</v>
      </c>
      <c r="D115" s="6">
        <v>15</v>
      </c>
      <c r="E115" t="s">
        <v>20</v>
      </c>
      <c r="F115" s="4">
        <v>100.45</v>
      </c>
      <c r="G115" s="3" t="s">
        <v>21</v>
      </c>
      <c r="H115" s="3" t="s">
        <v>21</v>
      </c>
      <c r="I115" s="3"/>
      <c r="J115" s="3"/>
      <c r="K115" s="3"/>
      <c r="L115" s="3"/>
      <c r="M115" s="3"/>
      <c r="N115" s="3"/>
      <c r="O115" s="3"/>
      <c r="P115" s="3"/>
      <c r="Q115" s="3"/>
      <c r="R115" s="3"/>
    </row>
    <row r="116" spans="1:18" s="2" customFormat="1">
      <c r="A116" s="6">
        <v>115</v>
      </c>
      <c r="B116" t="s">
        <v>254</v>
      </c>
      <c r="C116" t="s">
        <v>255</v>
      </c>
      <c r="D116" s="6">
        <v>56</v>
      </c>
      <c r="E116" t="s">
        <v>20</v>
      </c>
      <c r="F116" s="4">
        <v>100.05</v>
      </c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 t="s">
        <v>42</v>
      </c>
    </row>
    <row r="117" spans="1:18" s="2" customFormat="1">
      <c r="A117" s="6">
        <v>116</v>
      </c>
      <c r="B117" t="s">
        <v>256</v>
      </c>
      <c r="C117" t="s">
        <v>257</v>
      </c>
      <c r="D117" s="6">
        <v>10</v>
      </c>
      <c r="E117" t="s">
        <v>20</v>
      </c>
      <c r="F117" s="4">
        <v>99.61</v>
      </c>
      <c r="G117" s="3"/>
      <c r="H117" s="3" t="s">
        <v>21</v>
      </c>
      <c r="I117" s="3"/>
      <c r="J117" s="3"/>
      <c r="K117" s="3"/>
      <c r="L117" s="3"/>
      <c r="M117" s="3"/>
      <c r="N117" s="3"/>
      <c r="O117" s="3"/>
      <c r="P117" s="3"/>
      <c r="Q117" s="3"/>
      <c r="R117" s="3"/>
    </row>
    <row r="118" spans="1:18" s="2" customFormat="1">
      <c r="A118" s="6">
        <v>117</v>
      </c>
      <c r="B118" t="s">
        <v>258</v>
      </c>
      <c r="C118" t="s">
        <v>259</v>
      </c>
      <c r="D118" s="6">
        <v>2</v>
      </c>
      <c r="E118" t="s">
        <v>20</v>
      </c>
      <c r="F118" s="4">
        <v>98.66</v>
      </c>
      <c r="G118" s="3" t="s">
        <v>21</v>
      </c>
      <c r="H118" s="3" t="s">
        <v>21</v>
      </c>
      <c r="I118" s="3"/>
      <c r="J118" s="16" t="s">
        <v>21</v>
      </c>
      <c r="K118" s="3"/>
      <c r="L118" s="3"/>
      <c r="M118" s="3"/>
      <c r="N118" s="3"/>
      <c r="O118" s="3"/>
      <c r="P118" s="3"/>
      <c r="Q118" s="3"/>
      <c r="R118" s="3"/>
    </row>
    <row r="119" spans="1:18" s="2" customFormat="1">
      <c r="A119" s="6">
        <v>118</v>
      </c>
      <c r="B119" t="s">
        <v>260</v>
      </c>
      <c r="C119" t="s">
        <v>261</v>
      </c>
      <c r="D119" s="6">
        <v>26</v>
      </c>
      <c r="E119" t="s">
        <v>41</v>
      </c>
      <c r="F119" s="4">
        <v>98.22</v>
      </c>
      <c r="G119" s="3"/>
      <c r="H119" s="3" t="s">
        <v>21</v>
      </c>
      <c r="I119" s="3"/>
      <c r="J119" s="3"/>
      <c r="K119" s="3"/>
      <c r="L119" s="3"/>
      <c r="M119" s="3"/>
      <c r="N119" s="3"/>
      <c r="O119" s="3"/>
      <c r="P119" s="3"/>
      <c r="Q119" s="3"/>
      <c r="R119" s="3"/>
    </row>
    <row r="120" spans="1:18" s="2" customFormat="1">
      <c r="A120" s="6">
        <v>119</v>
      </c>
      <c r="B120" t="s">
        <v>262</v>
      </c>
      <c r="C120" t="s">
        <v>263</v>
      </c>
      <c r="D120" s="6">
        <v>35</v>
      </c>
      <c r="E120" t="s">
        <v>41</v>
      </c>
      <c r="F120" s="4">
        <v>94.87</v>
      </c>
      <c r="G120" s="3"/>
      <c r="H120" s="3" t="s">
        <v>21</v>
      </c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1:18" s="2" customFormat="1">
      <c r="A121" s="6">
        <v>120</v>
      </c>
      <c r="B121" t="s">
        <v>264</v>
      </c>
      <c r="C121" t="s">
        <v>265</v>
      </c>
      <c r="D121" s="6">
        <v>175</v>
      </c>
      <c r="E121" t="s">
        <v>20</v>
      </c>
      <c r="F121" s="4">
        <v>91.52</v>
      </c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 t="s">
        <v>42</v>
      </c>
    </row>
    <row r="122" spans="1:18" s="2" customFormat="1">
      <c r="A122" s="6">
        <v>121</v>
      </c>
      <c r="B122" t="s">
        <v>266</v>
      </c>
      <c r="C122" t="s">
        <v>267</v>
      </c>
      <c r="D122" s="6">
        <f>2+1</f>
        <v>3</v>
      </c>
      <c r="E122" t="s">
        <v>20</v>
      </c>
      <c r="F122" s="4">
        <v>91.51</v>
      </c>
      <c r="G122" s="3"/>
      <c r="H122" s="3"/>
      <c r="I122" s="3"/>
      <c r="J122" s="3"/>
      <c r="K122" s="3"/>
      <c r="L122" s="3"/>
      <c r="M122" s="3"/>
      <c r="N122" s="3" t="s">
        <v>21</v>
      </c>
      <c r="O122" s="3"/>
      <c r="P122" s="3"/>
      <c r="Q122" s="3"/>
      <c r="R122" s="3"/>
    </row>
    <row r="123" spans="1:18" s="8" customFormat="1">
      <c r="A123" s="6">
        <v>122</v>
      </c>
      <c r="B123" t="s">
        <v>268</v>
      </c>
      <c r="C123" t="s">
        <v>269</v>
      </c>
      <c r="D123" s="6">
        <v>3</v>
      </c>
      <c r="E123" t="s">
        <v>20</v>
      </c>
      <c r="F123" s="4">
        <v>91.4</v>
      </c>
      <c r="G123" s="3" t="s">
        <v>21</v>
      </c>
      <c r="H123" s="3" t="s">
        <v>21</v>
      </c>
      <c r="I123" s="3" t="s">
        <v>21</v>
      </c>
      <c r="J123" s="3"/>
      <c r="K123" s="3"/>
      <c r="L123" s="3"/>
      <c r="M123" s="3"/>
      <c r="N123" s="3"/>
      <c r="O123" s="3"/>
      <c r="P123" s="3"/>
      <c r="Q123" s="3"/>
      <c r="R123" s="3"/>
    </row>
    <row r="124" spans="1:18" s="2" customFormat="1">
      <c r="A124" s="6">
        <v>123</v>
      </c>
      <c r="B124" t="s">
        <v>270</v>
      </c>
      <c r="C124" t="s">
        <v>271</v>
      </c>
      <c r="D124" s="6">
        <v>1</v>
      </c>
      <c r="E124" t="s">
        <v>20</v>
      </c>
      <c r="F124" s="4">
        <v>90.21</v>
      </c>
      <c r="G124" s="3" t="s">
        <v>21</v>
      </c>
      <c r="H124" s="3" t="s">
        <v>21</v>
      </c>
      <c r="I124" s="3"/>
      <c r="J124" s="3"/>
      <c r="K124" s="3"/>
      <c r="L124" s="3"/>
      <c r="M124" s="3"/>
      <c r="N124" s="3"/>
      <c r="O124" s="3"/>
      <c r="P124" s="3"/>
      <c r="Q124" s="3"/>
      <c r="R124" s="3"/>
    </row>
    <row r="125" spans="1:18" s="2" customFormat="1">
      <c r="A125" s="6">
        <v>124</v>
      </c>
      <c r="B125" t="s">
        <v>272</v>
      </c>
      <c r="C125" t="s">
        <v>273</v>
      </c>
      <c r="D125" s="6">
        <v>11</v>
      </c>
      <c r="E125" t="s">
        <v>20</v>
      </c>
      <c r="F125" s="4">
        <v>89.29</v>
      </c>
      <c r="G125" s="3"/>
      <c r="H125" s="3" t="s">
        <v>21</v>
      </c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1:18" s="2" customFormat="1">
      <c r="A126" s="6">
        <v>125</v>
      </c>
      <c r="B126" t="s">
        <v>274</v>
      </c>
      <c r="C126" t="s">
        <v>275</v>
      </c>
      <c r="D126" s="6">
        <v>2</v>
      </c>
      <c r="E126" t="s">
        <v>20</v>
      </c>
      <c r="F126" s="4">
        <v>89.29</v>
      </c>
      <c r="G126" s="3"/>
      <c r="H126" s="3"/>
      <c r="I126" s="3"/>
      <c r="J126" s="3" t="s">
        <v>21</v>
      </c>
      <c r="K126" s="3"/>
      <c r="L126" s="3"/>
      <c r="M126" s="3"/>
      <c r="N126" s="3"/>
      <c r="O126" s="3"/>
      <c r="P126" s="3"/>
      <c r="Q126" s="3"/>
      <c r="R126" s="3"/>
    </row>
    <row r="127" spans="1:18" s="2" customFormat="1">
      <c r="A127" s="6">
        <v>126</v>
      </c>
      <c r="B127" t="s">
        <v>276</v>
      </c>
      <c r="C127" t="s">
        <v>277</v>
      </c>
      <c r="D127" s="6">
        <v>7</v>
      </c>
      <c r="E127" t="s">
        <v>41</v>
      </c>
      <c r="F127" s="4">
        <v>88.48</v>
      </c>
      <c r="G127" s="3" t="s">
        <v>21</v>
      </c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</row>
    <row r="128" spans="1:18" s="2" customFormat="1">
      <c r="A128" s="6">
        <v>127</v>
      </c>
      <c r="B128" t="s">
        <v>278</v>
      </c>
      <c r="C128" t="s">
        <v>279</v>
      </c>
      <c r="D128" s="6">
        <v>8</v>
      </c>
      <c r="E128" t="s">
        <v>20</v>
      </c>
      <c r="F128" s="4">
        <v>87.5</v>
      </c>
      <c r="G128" s="3" t="s">
        <v>21</v>
      </c>
      <c r="H128" s="3" t="s">
        <v>21</v>
      </c>
      <c r="I128" s="3"/>
      <c r="J128" s="3"/>
      <c r="K128" s="3"/>
      <c r="L128" s="3"/>
      <c r="M128" s="3"/>
      <c r="N128" s="3"/>
      <c r="O128" s="3" t="s">
        <v>21</v>
      </c>
      <c r="P128" s="3"/>
      <c r="Q128" s="3"/>
      <c r="R128" s="3"/>
    </row>
    <row r="129" spans="1:18" s="2" customFormat="1">
      <c r="A129" s="6">
        <v>128</v>
      </c>
      <c r="B129" t="s">
        <v>280</v>
      </c>
      <c r="C129" t="s">
        <v>281</v>
      </c>
      <c r="D129" s="6">
        <v>2</v>
      </c>
      <c r="E129" t="s">
        <v>20</v>
      </c>
      <c r="F129" s="4">
        <v>87.35</v>
      </c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</row>
    <row r="130" spans="1:18" s="2" customFormat="1">
      <c r="A130" s="6">
        <v>129</v>
      </c>
      <c r="B130" t="s">
        <v>282</v>
      </c>
      <c r="C130" t="s">
        <v>283</v>
      </c>
      <c r="D130" s="6">
        <v>2</v>
      </c>
      <c r="E130" t="s">
        <v>20</v>
      </c>
      <c r="F130" s="4">
        <v>87.12</v>
      </c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 t="s">
        <v>42</v>
      </c>
    </row>
    <row r="131" spans="1:18" s="2" customFormat="1">
      <c r="A131" s="6">
        <v>130</v>
      </c>
      <c r="B131" t="s">
        <v>284</v>
      </c>
      <c r="C131" t="s">
        <v>285</v>
      </c>
      <c r="D131" s="6">
        <v>5</v>
      </c>
      <c r="E131" t="s">
        <v>41</v>
      </c>
      <c r="F131" s="4">
        <v>85.94</v>
      </c>
      <c r="G131" s="12" t="s">
        <v>21</v>
      </c>
      <c r="H131" s="12" t="s">
        <v>21</v>
      </c>
      <c r="I131" s="3"/>
      <c r="J131" s="3" t="s">
        <v>21</v>
      </c>
      <c r="K131" s="3" t="s">
        <v>21</v>
      </c>
      <c r="L131" s="3"/>
      <c r="M131" s="3"/>
      <c r="N131" s="3"/>
      <c r="O131" s="3"/>
      <c r="P131" s="3"/>
      <c r="Q131" s="3"/>
      <c r="R131" s="3"/>
    </row>
    <row r="132" spans="1:18" s="2" customFormat="1">
      <c r="A132" s="6">
        <v>131</v>
      </c>
      <c r="B132" t="s">
        <v>286</v>
      </c>
      <c r="C132" t="s">
        <v>287</v>
      </c>
      <c r="D132" s="6">
        <v>4</v>
      </c>
      <c r="E132" t="s">
        <v>20</v>
      </c>
      <c r="F132" s="4">
        <v>84.15</v>
      </c>
      <c r="G132" s="3"/>
      <c r="H132" s="3"/>
      <c r="I132" s="3"/>
      <c r="J132" s="3"/>
      <c r="K132" s="3" t="s">
        <v>21</v>
      </c>
      <c r="L132" s="3"/>
      <c r="M132" s="3"/>
      <c r="N132" s="3"/>
      <c r="O132" s="3"/>
      <c r="P132" s="3"/>
      <c r="Q132" s="3"/>
      <c r="R132" s="3"/>
    </row>
    <row r="133" spans="1:18" s="2" customFormat="1">
      <c r="A133" s="6">
        <v>132</v>
      </c>
      <c r="B133" t="s">
        <v>288</v>
      </c>
      <c r="C133" t="s">
        <v>289</v>
      </c>
      <c r="D133" s="6">
        <v>15</v>
      </c>
      <c r="E133" t="s">
        <v>20</v>
      </c>
      <c r="F133" s="4">
        <v>83.71</v>
      </c>
      <c r="G133" s="3"/>
      <c r="H133" s="3" t="s">
        <v>21</v>
      </c>
      <c r="I133" s="3"/>
      <c r="J133" s="3"/>
      <c r="K133" s="3"/>
      <c r="L133" s="3"/>
      <c r="M133" s="3"/>
      <c r="N133" s="3"/>
      <c r="O133" s="3"/>
      <c r="P133" s="3"/>
      <c r="Q133" s="3"/>
      <c r="R133" s="3"/>
    </row>
    <row r="134" spans="1:18" s="2" customFormat="1">
      <c r="A134" s="6">
        <v>133</v>
      </c>
      <c r="B134" t="s">
        <v>290</v>
      </c>
      <c r="C134" t="s">
        <v>291</v>
      </c>
      <c r="D134" s="6">
        <v>12</v>
      </c>
      <c r="E134" t="s">
        <v>206</v>
      </c>
      <c r="F134" s="4">
        <v>83.71</v>
      </c>
      <c r="G134" s="3"/>
      <c r="H134" s="3" t="s">
        <v>21</v>
      </c>
      <c r="I134" s="3"/>
      <c r="J134" s="3"/>
      <c r="K134" s="3"/>
      <c r="L134" s="3"/>
      <c r="M134" s="3"/>
      <c r="N134" s="3"/>
      <c r="O134" s="3"/>
      <c r="P134" s="3"/>
      <c r="Q134" s="3"/>
      <c r="R134" s="3"/>
    </row>
    <row r="135" spans="1:18" s="2" customFormat="1">
      <c r="A135" s="6">
        <v>134</v>
      </c>
      <c r="B135" t="s">
        <v>292</v>
      </c>
      <c r="C135" t="s">
        <v>293</v>
      </c>
      <c r="D135" s="6">
        <v>6</v>
      </c>
      <c r="E135" t="s">
        <v>20</v>
      </c>
      <c r="F135" s="4">
        <v>83.71</v>
      </c>
      <c r="G135" s="3"/>
      <c r="H135" s="3" t="s">
        <v>21</v>
      </c>
      <c r="I135" s="3"/>
      <c r="J135" s="3"/>
      <c r="K135" s="3"/>
      <c r="L135" s="3"/>
      <c r="M135" s="3"/>
      <c r="N135" s="3"/>
      <c r="O135" s="3"/>
      <c r="P135" s="3"/>
      <c r="Q135" s="3"/>
      <c r="R135" s="3"/>
    </row>
    <row r="136" spans="1:18" s="2" customFormat="1">
      <c r="A136" s="6">
        <v>135</v>
      </c>
      <c r="B136" t="s">
        <v>294</v>
      </c>
      <c r="C136" t="s">
        <v>295</v>
      </c>
      <c r="D136" s="6">
        <v>33</v>
      </c>
      <c r="E136" t="s">
        <v>41</v>
      </c>
      <c r="F136" s="4">
        <v>82.59</v>
      </c>
      <c r="G136" s="3"/>
      <c r="H136" s="3" t="s">
        <v>21</v>
      </c>
      <c r="I136" s="3"/>
      <c r="J136" s="3"/>
      <c r="K136" s="3"/>
      <c r="L136" s="3"/>
      <c r="M136" s="3"/>
      <c r="N136" s="3"/>
      <c r="O136" s="3"/>
      <c r="P136" s="3"/>
      <c r="Q136" s="3"/>
      <c r="R136" s="3"/>
    </row>
    <row r="137" spans="1:18" s="2" customFormat="1">
      <c r="A137" s="6">
        <v>136</v>
      </c>
      <c r="B137" t="s">
        <v>296</v>
      </c>
      <c r="C137" t="s">
        <v>297</v>
      </c>
      <c r="D137" s="6">
        <f>3+5</f>
        <v>8</v>
      </c>
      <c r="E137" t="s">
        <v>20</v>
      </c>
      <c r="F137" s="4">
        <v>79.69</v>
      </c>
      <c r="G137" s="3" t="s">
        <v>21</v>
      </c>
      <c r="H137" s="3" t="s">
        <v>21</v>
      </c>
      <c r="I137" s="3"/>
      <c r="J137" s="3"/>
      <c r="K137" s="3"/>
      <c r="L137" s="3"/>
      <c r="M137" s="3"/>
      <c r="N137" s="3"/>
      <c r="O137" s="3"/>
      <c r="P137" s="3"/>
      <c r="Q137" s="3"/>
      <c r="R137" s="3"/>
    </row>
    <row r="138" spans="1:18" s="2" customFormat="1">
      <c r="A138" s="6">
        <v>137</v>
      </c>
      <c r="B138" t="s">
        <v>298</v>
      </c>
      <c r="C138" t="s">
        <v>299</v>
      </c>
      <c r="D138" s="6">
        <f>24+148</f>
        <v>172</v>
      </c>
      <c r="E138" t="s">
        <v>20</v>
      </c>
      <c r="F138" s="4">
        <v>79.58</v>
      </c>
      <c r="G138" s="3"/>
      <c r="H138" s="3" t="s">
        <v>21</v>
      </c>
      <c r="I138" s="3"/>
      <c r="J138" s="3"/>
      <c r="K138" s="3"/>
      <c r="L138" s="3"/>
      <c r="M138" s="3"/>
      <c r="N138" s="3"/>
      <c r="O138" s="3"/>
      <c r="P138" s="3"/>
      <c r="Q138" s="3"/>
      <c r="R138" s="3"/>
    </row>
    <row r="139" spans="1:18" s="2" customFormat="1">
      <c r="A139" s="6">
        <v>138</v>
      </c>
      <c r="B139" t="s">
        <v>300</v>
      </c>
      <c r="C139" t="s">
        <v>301</v>
      </c>
      <c r="D139" s="6">
        <v>17</v>
      </c>
      <c r="E139" t="s">
        <v>20</v>
      </c>
      <c r="F139" s="4">
        <v>79.349999999999994</v>
      </c>
      <c r="G139" s="3" t="s">
        <v>21</v>
      </c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</row>
    <row r="140" spans="1:18" s="2" customFormat="1">
      <c r="A140" s="6">
        <v>139</v>
      </c>
      <c r="B140" t="s">
        <v>302</v>
      </c>
      <c r="C140" t="s">
        <v>303</v>
      </c>
      <c r="D140" s="6">
        <v>4</v>
      </c>
      <c r="E140" t="s">
        <v>20</v>
      </c>
      <c r="F140" s="4">
        <v>78.13</v>
      </c>
      <c r="G140" s="3" t="s">
        <v>21</v>
      </c>
      <c r="H140" s="3" t="s">
        <v>21</v>
      </c>
      <c r="I140" s="3"/>
      <c r="J140" s="3"/>
      <c r="K140" s="3"/>
      <c r="L140" s="3"/>
      <c r="M140" s="3"/>
      <c r="N140" s="3"/>
      <c r="O140" s="3"/>
      <c r="P140" s="3"/>
      <c r="Q140" s="3"/>
      <c r="R140" s="3"/>
    </row>
    <row r="141" spans="1:18" s="2" customFormat="1">
      <c r="A141" s="6">
        <v>140</v>
      </c>
      <c r="B141" t="s">
        <v>304</v>
      </c>
      <c r="C141" t="s">
        <v>305</v>
      </c>
      <c r="D141" s="6">
        <v>2</v>
      </c>
      <c r="E141" t="s">
        <v>20</v>
      </c>
      <c r="F141" s="4">
        <v>77.27</v>
      </c>
      <c r="G141" s="3" t="s">
        <v>21</v>
      </c>
      <c r="H141" s="3" t="s">
        <v>21</v>
      </c>
      <c r="I141" s="3"/>
      <c r="J141" s="3"/>
      <c r="K141" s="3"/>
      <c r="L141" s="3"/>
      <c r="M141" s="3"/>
      <c r="N141" s="3"/>
      <c r="O141" s="3"/>
      <c r="P141" s="3"/>
      <c r="Q141" s="3"/>
      <c r="R141" s="3"/>
    </row>
    <row r="142" spans="1:18" s="2" customFormat="1">
      <c r="A142" s="6">
        <v>141</v>
      </c>
      <c r="B142" t="s">
        <v>306</v>
      </c>
      <c r="C142" t="s">
        <v>307</v>
      </c>
      <c r="D142" s="6">
        <v>2</v>
      </c>
      <c r="E142" t="s">
        <v>20</v>
      </c>
      <c r="F142" s="4">
        <v>77.27</v>
      </c>
      <c r="G142" s="3" t="s">
        <v>21</v>
      </c>
      <c r="H142" s="3" t="s">
        <v>21</v>
      </c>
      <c r="I142" s="3"/>
      <c r="J142" s="3"/>
      <c r="K142" s="3"/>
      <c r="L142" s="3"/>
      <c r="M142" s="3"/>
      <c r="N142" s="3"/>
      <c r="O142" s="3"/>
      <c r="P142" s="3"/>
      <c r="Q142" s="3"/>
      <c r="R142" s="3"/>
    </row>
    <row r="143" spans="1:18" s="2" customFormat="1">
      <c r="A143" s="6">
        <v>142</v>
      </c>
      <c r="B143" t="s">
        <v>308</v>
      </c>
      <c r="C143" t="s">
        <v>309</v>
      </c>
      <c r="D143" s="6">
        <f>5+7+3</f>
        <v>15</v>
      </c>
      <c r="E143" t="s">
        <v>20</v>
      </c>
      <c r="F143" s="4">
        <v>77.010000000000005</v>
      </c>
      <c r="G143" s="3"/>
      <c r="H143" s="3" t="s">
        <v>21</v>
      </c>
      <c r="I143" s="3"/>
      <c r="J143" s="3"/>
      <c r="K143" s="3"/>
      <c r="L143" s="3"/>
      <c r="M143" s="3"/>
      <c r="N143" s="3"/>
      <c r="O143" s="3"/>
      <c r="P143" s="3"/>
      <c r="Q143" s="3"/>
      <c r="R143" s="3"/>
    </row>
    <row r="144" spans="1:18" s="2" customFormat="1">
      <c r="A144" s="6">
        <v>143</v>
      </c>
      <c r="B144" t="s">
        <v>310</v>
      </c>
      <c r="C144" t="s">
        <v>311</v>
      </c>
      <c r="D144" s="6">
        <v>4</v>
      </c>
      <c r="E144" t="s">
        <v>20</v>
      </c>
      <c r="F144" s="4">
        <v>74.03</v>
      </c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 t="s">
        <v>42</v>
      </c>
    </row>
    <row r="145" spans="1:18" s="2" customFormat="1">
      <c r="A145" s="6">
        <v>144</v>
      </c>
      <c r="B145" t="s">
        <v>312</v>
      </c>
      <c r="C145" t="s">
        <v>313</v>
      </c>
      <c r="D145" s="6">
        <f>9+1+20</f>
        <v>30</v>
      </c>
      <c r="E145" t="s">
        <v>20</v>
      </c>
      <c r="F145" s="4">
        <v>73.44</v>
      </c>
      <c r="G145" s="3"/>
      <c r="H145" s="3" t="s">
        <v>21</v>
      </c>
      <c r="I145" s="3"/>
      <c r="J145" s="3"/>
      <c r="K145" s="3"/>
      <c r="L145" s="3"/>
      <c r="M145" s="3"/>
      <c r="N145" s="3"/>
      <c r="O145" s="3"/>
      <c r="P145" s="3"/>
      <c r="Q145" s="3"/>
      <c r="R145" s="3"/>
    </row>
    <row r="146" spans="1:18" s="2" customFormat="1">
      <c r="A146" s="6">
        <v>145</v>
      </c>
      <c r="B146" t="s">
        <v>314</v>
      </c>
      <c r="C146" t="s">
        <v>315</v>
      </c>
      <c r="D146" s="6">
        <f>19+14</f>
        <v>33</v>
      </c>
      <c r="E146" t="s">
        <v>20</v>
      </c>
      <c r="F146" s="4">
        <v>73.44</v>
      </c>
      <c r="G146" s="3"/>
      <c r="H146" s="3" t="s">
        <v>21</v>
      </c>
      <c r="I146" s="3"/>
      <c r="J146" s="3"/>
      <c r="K146" s="3"/>
      <c r="L146" s="3"/>
      <c r="M146" s="3"/>
      <c r="N146" s="3"/>
      <c r="O146" s="3"/>
      <c r="P146" s="3"/>
      <c r="Q146" s="3"/>
      <c r="R146" s="3"/>
    </row>
    <row r="147" spans="1:18" s="2" customFormat="1">
      <c r="A147" s="6">
        <v>146</v>
      </c>
      <c r="B147" t="s">
        <v>316</v>
      </c>
      <c r="C147" t="s">
        <v>317</v>
      </c>
      <c r="D147" s="6">
        <f>8+8</f>
        <v>16</v>
      </c>
      <c r="E147" t="s">
        <v>20</v>
      </c>
      <c r="F147" s="4">
        <v>73.44</v>
      </c>
      <c r="G147" s="3"/>
      <c r="H147" s="3" t="s">
        <v>21</v>
      </c>
      <c r="I147" s="3"/>
      <c r="J147" s="3"/>
      <c r="K147" s="3"/>
      <c r="L147" s="3"/>
      <c r="M147" s="3"/>
      <c r="N147" s="3"/>
      <c r="O147" s="3"/>
      <c r="P147" s="3"/>
      <c r="Q147" s="3"/>
      <c r="R147" s="3"/>
    </row>
    <row r="148" spans="1:18" s="2" customFormat="1">
      <c r="A148" s="6">
        <v>147</v>
      </c>
      <c r="B148" t="s">
        <v>318</v>
      </c>
      <c r="C148" t="s">
        <v>319</v>
      </c>
      <c r="D148" s="6">
        <v>5</v>
      </c>
      <c r="E148" t="s">
        <v>20</v>
      </c>
      <c r="F148" s="4">
        <v>72.66</v>
      </c>
      <c r="G148" s="3" t="s">
        <v>21</v>
      </c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</row>
    <row r="149" spans="1:18" s="2" customFormat="1">
      <c r="A149" s="6">
        <v>148</v>
      </c>
      <c r="B149" t="s">
        <v>320</v>
      </c>
      <c r="C149" t="s">
        <v>321</v>
      </c>
      <c r="D149" s="6">
        <f>9+9</f>
        <v>18</v>
      </c>
      <c r="E149" t="s">
        <v>20</v>
      </c>
      <c r="F149" s="4">
        <v>71.900000000000006</v>
      </c>
      <c r="G149" s="3"/>
      <c r="H149" s="3"/>
      <c r="I149" s="3" t="s">
        <v>21</v>
      </c>
      <c r="J149" s="3" t="s">
        <v>21</v>
      </c>
      <c r="K149" s="3" t="s">
        <v>21</v>
      </c>
      <c r="L149" s="3"/>
      <c r="M149" s="3"/>
      <c r="N149" s="3"/>
      <c r="O149" s="3" t="s">
        <v>21</v>
      </c>
      <c r="P149" s="3"/>
      <c r="Q149" s="3"/>
      <c r="R149" s="3"/>
    </row>
    <row r="150" spans="1:18" s="2" customFormat="1">
      <c r="A150" s="6">
        <v>149</v>
      </c>
      <c r="B150" t="s">
        <v>322</v>
      </c>
      <c r="C150" t="s">
        <v>323</v>
      </c>
      <c r="D150" s="6">
        <v>12</v>
      </c>
      <c r="E150" t="s">
        <v>41</v>
      </c>
      <c r="F150" s="4">
        <v>71.87</v>
      </c>
      <c r="G150" s="3" t="s">
        <v>21</v>
      </c>
      <c r="H150" s="3" t="s">
        <v>21</v>
      </c>
      <c r="I150" s="3"/>
      <c r="J150" s="3"/>
      <c r="K150" s="3" t="s">
        <v>21</v>
      </c>
      <c r="L150" s="3"/>
      <c r="M150" s="3"/>
      <c r="N150" s="3"/>
      <c r="O150" s="3"/>
      <c r="P150" s="3"/>
      <c r="Q150" s="3"/>
      <c r="R150" s="3"/>
    </row>
    <row r="151" spans="1:18" s="2" customFormat="1">
      <c r="A151" s="6">
        <v>150</v>
      </c>
      <c r="B151" t="s">
        <v>324</v>
      </c>
      <c r="C151" t="s">
        <v>325</v>
      </c>
      <c r="D151" s="6">
        <v>8</v>
      </c>
      <c r="E151" t="s">
        <v>20</v>
      </c>
      <c r="F151" s="4">
        <v>71.8</v>
      </c>
      <c r="G151" s="3"/>
      <c r="H151" s="3" t="s">
        <v>21</v>
      </c>
      <c r="I151" s="3"/>
      <c r="J151" s="3"/>
      <c r="K151" s="3"/>
      <c r="L151" s="3"/>
      <c r="M151" s="3"/>
      <c r="N151" s="3"/>
      <c r="O151" s="3"/>
      <c r="P151" s="3"/>
      <c r="Q151" s="3"/>
      <c r="R151" s="3"/>
    </row>
    <row r="152" spans="1:18" s="2" customFormat="1">
      <c r="A152" s="6">
        <v>151</v>
      </c>
      <c r="B152" t="s">
        <v>326</v>
      </c>
      <c r="C152" t="s">
        <v>327</v>
      </c>
      <c r="D152" s="6">
        <v>25</v>
      </c>
      <c r="E152" t="s">
        <v>20</v>
      </c>
      <c r="F152" s="4">
        <v>71.8</v>
      </c>
      <c r="G152" s="3"/>
      <c r="H152" s="3" t="s">
        <v>21</v>
      </c>
      <c r="I152" s="3"/>
      <c r="J152" s="3"/>
      <c r="K152" s="3"/>
      <c r="L152" s="3"/>
      <c r="M152" s="3"/>
      <c r="N152" s="3"/>
      <c r="O152" s="3"/>
      <c r="P152" s="3"/>
      <c r="Q152" s="3"/>
      <c r="R152" s="3"/>
    </row>
    <row r="153" spans="1:18" s="2" customFormat="1">
      <c r="A153" s="6">
        <v>152</v>
      </c>
      <c r="B153" t="s">
        <v>328</v>
      </c>
      <c r="C153" t="s">
        <v>329</v>
      </c>
      <c r="D153" s="6">
        <f>10+5+11</f>
        <v>26</v>
      </c>
      <c r="E153" t="s">
        <v>20</v>
      </c>
      <c r="F153" s="4">
        <v>71.8</v>
      </c>
      <c r="G153" s="3"/>
      <c r="H153" s="3" t="s">
        <v>21</v>
      </c>
      <c r="I153" s="3"/>
      <c r="J153" s="3"/>
      <c r="K153" s="3"/>
      <c r="L153" s="3"/>
      <c r="M153" s="3"/>
      <c r="N153" s="3"/>
      <c r="O153" s="3"/>
      <c r="P153" s="3"/>
      <c r="Q153" s="3"/>
      <c r="R153" s="3"/>
    </row>
    <row r="154" spans="1:18" s="2" customFormat="1">
      <c r="A154" s="6">
        <v>153</v>
      </c>
      <c r="B154" t="s">
        <v>330</v>
      </c>
      <c r="C154" t="s">
        <v>331</v>
      </c>
      <c r="D154" s="6">
        <v>35</v>
      </c>
      <c r="E154" t="s">
        <v>20</v>
      </c>
      <c r="F154" s="4">
        <v>71.8</v>
      </c>
      <c r="G154" s="3"/>
      <c r="H154" s="3" t="s">
        <v>21</v>
      </c>
      <c r="I154" s="3"/>
      <c r="J154" s="3"/>
      <c r="K154" s="3"/>
      <c r="L154" s="3"/>
      <c r="M154" s="3"/>
      <c r="N154" s="3"/>
      <c r="O154" s="3"/>
      <c r="P154" s="3"/>
      <c r="Q154" s="3"/>
      <c r="R154" s="3"/>
    </row>
    <row r="155" spans="1:18" s="2" customFormat="1">
      <c r="A155" s="6">
        <v>154</v>
      </c>
      <c r="B155" t="s">
        <v>332</v>
      </c>
      <c r="C155" t="s">
        <v>333</v>
      </c>
      <c r="D155" s="6">
        <v>3</v>
      </c>
      <c r="E155" t="s">
        <v>20</v>
      </c>
      <c r="F155" s="4">
        <v>71.650000000000006</v>
      </c>
      <c r="G155" s="3"/>
      <c r="H155" s="3"/>
      <c r="I155" s="3" t="s">
        <v>21</v>
      </c>
      <c r="J155" s="3"/>
      <c r="K155" s="3"/>
      <c r="L155" s="3"/>
      <c r="M155" s="3"/>
      <c r="N155" s="3"/>
      <c r="O155" s="3"/>
      <c r="P155" s="3"/>
      <c r="Q155" s="3"/>
      <c r="R155" s="3"/>
    </row>
    <row r="156" spans="1:18" s="2" customFormat="1">
      <c r="A156" s="6">
        <v>155</v>
      </c>
      <c r="B156" t="s">
        <v>334</v>
      </c>
      <c r="C156" t="s">
        <v>335</v>
      </c>
      <c r="D156" s="6">
        <v>43</v>
      </c>
      <c r="E156" t="s">
        <v>20</v>
      </c>
      <c r="F156" s="4">
        <v>71.459999999999994</v>
      </c>
      <c r="G156" s="3" t="s">
        <v>21</v>
      </c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</row>
    <row r="157" spans="1:18" s="2" customFormat="1">
      <c r="A157" s="6">
        <v>156</v>
      </c>
      <c r="B157" t="s">
        <v>336</v>
      </c>
      <c r="C157" t="s">
        <v>337</v>
      </c>
      <c r="D157" s="6">
        <v>30</v>
      </c>
      <c r="E157" t="s">
        <v>20</v>
      </c>
      <c r="F157" s="4">
        <v>71.430000000000007</v>
      </c>
      <c r="G157" s="3"/>
      <c r="H157" s="3" t="s">
        <v>21</v>
      </c>
      <c r="I157" s="3"/>
      <c r="J157" s="3"/>
      <c r="K157" s="3"/>
      <c r="L157" s="3"/>
      <c r="M157" s="3"/>
      <c r="N157" s="3"/>
      <c r="O157" s="3"/>
      <c r="P157" s="3"/>
      <c r="Q157" s="3"/>
      <c r="R157" s="3"/>
    </row>
    <row r="158" spans="1:18" s="2" customFormat="1">
      <c r="A158" s="6">
        <v>157</v>
      </c>
      <c r="B158" t="s">
        <v>338</v>
      </c>
      <c r="C158" t="s">
        <v>339</v>
      </c>
      <c r="D158" s="6">
        <f>20+15</f>
        <v>35</v>
      </c>
      <c r="E158" t="s">
        <v>20</v>
      </c>
      <c r="F158" s="4">
        <v>70.88</v>
      </c>
      <c r="G158" s="3"/>
      <c r="H158" s="3" t="s">
        <v>21</v>
      </c>
      <c r="I158" s="3"/>
      <c r="J158" s="3"/>
      <c r="K158" s="3"/>
      <c r="L158" s="3"/>
      <c r="M158" s="3"/>
      <c r="N158" s="3"/>
      <c r="O158" s="3"/>
      <c r="P158" s="3"/>
      <c r="Q158" s="3"/>
      <c r="R158" s="3"/>
    </row>
    <row r="159" spans="1:18" s="2" customFormat="1">
      <c r="A159" s="6">
        <v>158</v>
      </c>
      <c r="B159" t="s">
        <v>340</v>
      </c>
      <c r="C159" t="s">
        <v>341</v>
      </c>
      <c r="D159" s="6">
        <v>35</v>
      </c>
      <c r="E159" t="s">
        <v>20</v>
      </c>
      <c r="F159" s="4">
        <v>70.88</v>
      </c>
      <c r="G159" s="3"/>
      <c r="H159" s="3" t="s">
        <v>21</v>
      </c>
      <c r="I159" s="3"/>
      <c r="J159" s="3"/>
      <c r="K159" s="3"/>
      <c r="L159" s="3"/>
      <c r="M159" s="3"/>
      <c r="N159" s="3"/>
      <c r="O159" s="3"/>
      <c r="P159" s="3"/>
      <c r="Q159" s="3"/>
      <c r="R159" s="3"/>
    </row>
    <row r="160" spans="1:18" s="2" customFormat="1">
      <c r="A160" s="6">
        <v>159</v>
      </c>
      <c r="B160" t="s">
        <v>342</v>
      </c>
      <c r="C160" t="s">
        <v>343</v>
      </c>
      <c r="D160" s="6">
        <v>50</v>
      </c>
      <c r="E160" t="s">
        <v>20</v>
      </c>
      <c r="F160" s="4">
        <v>70.88</v>
      </c>
      <c r="G160" s="3"/>
      <c r="H160" s="3" t="s">
        <v>21</v>
      </c>
      <c r="I160" s="3"/>
      <c r="J160" s="3"/>
      <c r="K160" s="3"/>
      <c r="L160" s="3"/>
      <c r="M160" s="3"/>
      <c r="N160" s="3"/>
      <c r="O160" s="3"/>
      <c r="P160" s="3"/>
      <c r="Q160" s="3"/>
      <c r="R160" s="3"/>
    </row>
    <row r="161" spans="1:18" s="2" customFormat="1">
      <c r="A161" s="6">
        <v>160</v>
      </c>
      <c r="B161" t="s">
        <v>344</v>
      </c>
      <c r="C161" t="s">
        <v>345</v>
      </c>
      <c r="D161" s="6">
        <f>9+2</f>
        <v>11</v>
      </c>
      <c r="E161" t="s">
        <v>20</v>
      </c>
      <c r="F161" s="4">
        <v>70.88</v>
      </c>
      <c r="G161" s="3"/>
      <c r="H161" s="3" t="s">
        <v>21</v>
      </c>
      <c r="I161" s="3"/>
      <c r="J161" s="3"/>
      <c r="K161" s="3"/>
      <c r="L161" s="3"/>
      <c r="M161" s="3"/>
      <c r="N161" s="3"/>
      <c r="O161" s="3"/>
      <c r="P161" s="3"/>
      <c r="Q161" s="3"/>
      <c r="R161" s="3"/>
    </row>
    <row r="162" spans="1:18" s="2" customFormat="1">
      <c r="A162" s="6">
        <v>161</v>
      </c>
      <c r="B162" t="s">
        <v>346</v>
      </c>
      <c r="C162" t="s">
        <v>347</v>
      </c>
      <c r="D162" s="6">
        <f>20+3</f>
        <v>23</v>
      </c>
      <c r="E162" t="s">
        <v>20</v>
      </c>
      <c r="F162" s="4">
        <v>70.88</v>
      </c>
      <c r="G162" s="3"/>
      <c r="H162" s="3" t="s">
        <v>21</v>
      </c>
      <c r="I162" s="3"/>
      <c r="J162" s="3"/>
      <c r="K162" s="3"/>
      <c r="L162" s="3"/>
      <c r="M162" s="3"/>
      <c r="N162" s="3"/>
      <c r="O162" s="3"/>
      <c r="P162" s="3"/>
      <c r="Q162" s="3"/>
      <c r="R162" s="3"/>
    </row>
    <row r="163" spans="1:18" s="2" customFormat="1">
      <c r="A163" s="6">
        <v>162</v>
      </c>
      <c r="B163" t="s">
        <v>348</v>
      </c>
      <c r="C163" t="s">
        <v>349</v>
      </c>
      <c r="D163" s="6">
        <v>10</v>
      </c>
      <c r="E163" t="s">
        <v>20</v>
      </c>
      <c r="F163" s="4">
        <v>69.98</v>
      </c>
      <c r="G163" s="3" t="s">
        <v>21</v>
      </c>
      <c r="H163" s="3" t="s">
        <v>21</v>
      </c>
      <c r="I163" s="3"/>
      <c r="J163" s="3"/>
      <c r="K163" s="3"/>
      <c r="L163" s="3"/>
      <c r="M163" s="3"/>
      <c r="N163" s="3"/>
      <c r="O163" s="3"/>
      <c r="P163" s="3"/>
      <c r="Q163" s="3"/>
      <c r="R163" s="3"/>
    </row>
    <row r="164" spans="1:18" s="2" customFormat="1">
      <c r="A164" s="6">
        <v>163</v>
      </c>
      <c r="B164" t="s">
        <v>350</v>
      </c>
      <c r="C164" t="s">
        <v>351</v>
      </c>
      <c r="D164" s="6">
        <f>26+30</f>
        <v>56</v>
      </c>
      <c r="E164" t="s">
        <v>20</v>
      </c>
      <c r="F164" s="4">
        <v>66.97</v>
      </c>
      <c r="G164" s="3"/>
      <c r="H164" s="3" t="s">
        <v>21</v>
      </c>
      <c r="I164" s="3"/>
      <c r="J164" s="3"/>
      <c r="K164" s="3"/>
      <c r="L164" s="3"/>
      <c r="M164" s="3"/>
      <c r="N164" s="3"/>
      <c r="O164" s="3"/>
      <c r="P164" s="3"/>
      <c r="Q164" s="3"/>
      <c r="R164" s="3"/>
    </row>
    <row r="165" spans="1:18" s="2" customFormat="1">
      <c r="A165" s="6">
        <v>164</v>
      </c>
      <c r="B165" t="s">
        <v>352</v>
      </c>
      <c r="C165" t="s">
        <v>353</v>
      </c>
      <c r="D165" s="6">
        <v>1</v>
      </c>
      <c r="E165" t="s">
        <v>20</v>
      </c>
      <c r="F165" s="4">
        <v>66.150000000000006</v>
      </c>
      <c r="G165" s="3" t="s">
        <v>21</v>
      </c>
      <c r="H165" s="3" t="s">
        <v>21</v>
      </c>
      <c r="I165" s="3"/>
      <c r="J165" s="3"/>
      <c r="K165" s="3"/>
      <c r="L165" s="3"/>
      <c r="M165" s="3"/>
      <c r="N165" s="3"/>
      <c r="O165" s="3"/>
      <c r="P165" s="3"/>
      <c r="Q165" s="3"/>
      <c r="R165" s="3"/>
    </row>
    <row r="166" spans="1:18" s="2" customFormat="1">
      <c r="A166" s="6">
        <v>165</v>
      </c>
      <c r="B166" t="s">
        <v>354</v>
      </c>
      <c r="C166" t="s">
        <v>355</v>
      </c>
      <c r="D166" s="6">
        <v>3</v>
      </c>
      <c r="E166" t="s">
        <v>20</v>
      </c>
      <c r="F166" s="4">
        <v>65.84</v>
      </c>
      <c r="G166" s="3"/>
      <c r="H166" s="3"/>
      <c r="I166" s="3" t="s">
        <v>21</v>
      </c>
      <c r="J166" s="3"/>
      <c r="K166" s="3"/>
      <c r="L166" s="3"/>
      <c r="M166" s="3"/>
      <c r="N166" s="3"/>
      <c r="O166" s="3"/>
      <c r="P166" s="3"/>
      <c r="Q166" s="3"/>
      <c r="R166" s="3"/>
    </row>
    <row r="167" spans="1:18" s="2" customFormat="1">
      <c r="A167" s="6">
        <v>166</v>
      </c>
      <c r="B167" t="s">
        <v>356</v>
      </c>
      <c r="C167" t="s">
        <v>357</v>
      </c>
      <c r="D167" s="6">
        <v>14</v>
      </c>
      <c r="E167" t="s">
        <v>41</v>
      </c>
      <c r="F167" s="4">
        <v>64.489999999999995</v>
      </c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 t="s">
        <v>42</v>
      </c>
    </row>
    <row r="168" spans="1:18" s="2" customFormat="1">
      <c r="A168" s="6">
        <v>167</v>
      </c>
      <c r="B168" t="s">
        <v>358</v>
      </c>
      <c r="C168" t="s">
        <v>359</v>
      </c>
      <c r="D168" s="6">
        <v>6</v>
      </c>
      <c r="E168" t="s">
        <v>20</v>
      </c>
      <c r="F168" s="4">
        <v>62.5</v>
      </c>
      <c r="G168" s="3" t="s">
        <v>21</v>
      </c>
      <c r="H168" s="3"/>
      <c r="I168" s="3" t="s">
        <v>21</v>
      </c>
      <c r="J168" s="3"/>
      <c r="K168" s="3"/>
      <c r="L168" s="3"/>
      <c r="M168" s="3"/>
      <c r="N168" s="3"/>
      <c r="O168" s="3"/>
      <c r="P168" s="3"/>
      <c r="Q168" s="3"/>
      <c r="R168" s="3"/>
    </row>
    <row r="169" spans="1:18" s="2" customFormat="1">
      <c r="A169" s="6">
        <v>168</v>
      </c>
      <c r="B169" t="s">
        <v>360</v>
      </c>
      <c r="C169" t="s">
        <v>361</v>
      </c>
      <c r="D169" s="6">
        <v>4</v>
      </c>
      <c r="E169" t="s">
        <v>20</v>
      </c>
      <c r="F169" s="4">
        <v>62.5</v>
      </c>
      <c r="G169" s="3"/>
      <c r="H169" s="3" t="s">
        <v>21</v>
      </c>
      <c r="I169" s="3"/>
      <c r="J169" s="3"/>
      <c r="K169" s="3"/>
      <c r="L169" s="3"/>
      <c r="M169" s="3"/>
      <c r="N169" s="3"/>
      <c r="O169" s="3"/>
      <c r="P169" s="3"/>
      <c r="Q169" s="3"/>
      <c r="R169" s="3"/>
    </row>
    <row r="170" spans="1:18" s="2" customFormat="1">
      <c r="A170" s="6">
        <v>169</v>
      </c>
      <c r="B170" t="s">
        <v>362</v>
      </c>
      <c r="C170" t="s">
        <v>363</v>
      </c>
      <c r="D170" s="6">
        <v>17</v>
      </c>
      <c r="E170" t="s">
        <v>20</v>
      </c>
      <c r="F170" s="4">
        <v>61.61</v>
      </c>
      <c r="G170" s="3"/>
      <c r="H170" s="3" t="s">
        <v>21</v>
      </c>
      <c r="I170" s="3"/>
      <c r="J170" s="3"/>
      <c r="K170" s="3"/>
      <c r="L170" s="3"/>
      <c r="M170" s="3"/>
      <c r="N170" s="3"/>
      <c r="O170" s="3"/>
      <c r="P170" s="3"/>
      <c r="Q170" s="3"/>
      <c r="R170" s="3"/>
    </row>
    <row r="171" spans="1:18" s="2" customFormat="1">
      <c r="A171" s="6">
        <v>170</v>
      </c>
      <c r="B171" t="s">
        <v>364</v>
      </c>
      <c r="C171" t="s">
        <v>365</v>
      </c>
      <c r="D171" s="6">
        <v>2</v>
      </c>
      <c r="E171" t="s">
        <v>20</v>
      </c>
      <c r="F171" s="4">
        <v>61.6</v>
      </c>
      <c r="G171" s="3"/>
      <c r="H171" s="3"/>
      <c r="I171" s="3" t="s">
        <v>21</v>
      </c>
      <c r="J171" s="3"/>
      <c r="K171" s="3"/>
      <c r="L171" s="3"/>
      <c r="M171" s="3"/>
      <c r="N171" s="3"/>
      <c r="O171" s="3"/>
      <c r="P171" s="3"/>
      <c r="Q171" s="3"/>
      <c r="R171" s="3"/>
    </row>
    <row r="172" spans="1:18" s="2" customFormat="1">
      <c r="A172" s="6">
        <v>171</v>
      </c>
      <c r="B172" t="s">
        <v>366</v>
      </c>
      <c r="C172" t="s">
        <v>367</v>
      </c>
      <c r="D172" s="6">
        <v>2</v>
      </c>
      <c r="E172" t="s">
        <v>20</v>
      </c>
      <c r="F172" s="4">
        <v>61.42</v>
      </c>
      <c r="G172" s="3"/>
      <c r="H172" s="3"/>
      <c r="I172" s="3"/>
      <c r="J172" s="3"/>
      <c r="K172" s="3"/>
      <c r="L172" s="3"/>
      <c r="M172" s="3"/>
      <c r="N172" s="3" t="s">
        <v>21</v>
      </c>
      <c r="O172" s="3"/>
      <c r="P172" s="3"/>
      <c r="Q172" s="3"/>
      <c r="R172" s="3"/>
    </row>
    <row r="173" spans="1:18" s="2" customFormat="1">
      <c r="A173" s="6">
        <v>172</v>
      </c>
      <c r="B173" t="s">
        <v>368</v>
      </c>
      <c r="C173" t="s">
        <v>369</v>
      </c>
      <c r="D173" s="6">
        <v>2</v>
      </c>
      <c r="E173" t="s">
        <v>20</v>
      </c>
      <c r="F173" s="4">
        <v>61.42</v>
      </c>
      <c r="G173" s="3"/>
      <c r="H173" s="3"/>
      <c r="I173" s="3"/>
      <c r="J173" s="3"/>
      <c r="K173" s="3"/>
      <c r="L173" s="3"/>
      <c r="M173" s="3"/>
      <c r="N173" s="3" t="s">
        <v>21</v>
      </c>
      <c r="O173" s="3"/>
      <c r="P173" s="3"/>
      <c r="Q173" s="3"/>
      <c r="R173" s="3"/>
    </row>
    <row r="174" spans="1:18" s="2" customFormat="1">
      <c r="A174" s="6">
        <v>173</v>
      </c>
      <c r="B174" t="s">
        <v>370</v>
      </c>
      <c r="C174" t="s">
        <v>371</v>
      </c>
      <c r="D174" s="6">
        <v>3</v>
      </c>
      <c r="E174" t="s">
        <v>20</v>
      </c>
      <c r="F174" s="4">
        <v>61.3</v>
      </c>
      <c r="G174" s="3"/>
      <c r="H174" s="3"/>
      <c r="I174" s="3"/>
      <c r="J174" s="3" t="s">
        <v>21</v>
      </c>
      <c r="K174" s="3"/>
      <c r="L174" s="3"/>
      <c r="M174" s="3"/>
      <c r="N174" s="3"/>
      <c r="O174" s="3"/>
      <c r="P174" s="3"/>
      <c r="Q174" s="3"/>
      <c r="R174" s="3"/>
    </row>
    <row r="175" spans="1:18" s="2" customFormat="1">
      <c r="A175" s="6">
        <v>174</v>
      </c>
      <c r="B175" t="s">
        <v>372</v>
      </c>
      <c r="C175" t="s">
        <v>373</v>
      </c>
      <c r="D175" s="6">
        <f>16+37</f>
        <v>53</v>
      </c>
      <c r="E175" t="s">
        <v>20</v>
      </c>
      <c r="F175" s="4">
        <v>60.21</v>
      </c>
      <c r="G175" s="3"/>
      <c r="H175" s="3" t="s">
        <v>21</v>
      </c>
      <c r="I175" s="3"/>
      <c r="J175" s="3"/>
      <c r="K175" s="3"/>
      <c r="L175" s="3"/>
      <c r="M175" s="3"/>
      <c r="N175" s="3"/>
      <c r="O175" s="3"/>
      <c r="P175" s="3"/>
      <c r="Q175" s="3"/>
      <c r="R175" s="3"/>
    </row>
    <row r="176" spans="1:18" s="2" customFormat="1">
      <c r="A176" s="6">
        <v>175</v>
      </c>
      <c r="B176" t="s">
        <v>374</v>
      </c>
      <c r="C176" t="s">
        <v>375</v>
      </c>
      <c r="D176" s="6">
        <v>27</v>
      </c>
      <c r="E176" t="s">
        <v>20</v>
      </c>
      <c r="F176" s="4">
        <v>60.16</v>
      </c>
      <c r="G176" s="3"/>
      <c r="H176" s="3" t="s">
        <v>21</v>
      </c>
      <c r="I176" s="3"/>
      <c r="J176" s="3"/>
      <c r="K176" s="3"/>
      <c r="L176" s="3"/>
      <c r="M176" s="3"/>
      <c r="N176" s="3"/>
      <c r="O176" s="3"/>
      <c r="P176" s="3"/>
      <c r="Q176" s="3"/>
      <c r="R176" s="3"/>
    </row>
    <row r="177" spans="1:18" s="2" customFormat="1">
      <c r="A177" s="6">
        <v>176</v>
      </c>
      <c r="B177" t="s">
        <v>376</v>
      </c>
      <c r="C177" t="s">
        <v>377</v>
      </c>
      <c r="D177" s="6">
        <v>13</v>
      </c>
      <c r="E177" t="s">
        <v>20</v>
      </c>
      <c r="F177" s="4">
        <v>60.16</v>
      </c>
      <c r="G177" s="3"/>
      <c r="H177" s="3" t="s">
        <v>21</v>
      </c>
      <c r="I177" s="3"/>
      <c r="J177" s="3"/>
      <c r="K177" s="3"/>
      <c r="L177" s="3"/>
      <c r="M177" s="3"/>
      <c r="N177" s="3"/>
      <c r="O177" s="3"/>
      <c r="P177" s="3"/>
      <c r="Q177" s="3"/>
      <c r="R177" s="3"/>
    </row>
    <row r="178" spans="1:18" s="2" customFormat="1">
      <c r="A178" s="6">
        <v>177</v>
      </c>
      <c r="B178" t="s">
        <v>378</v>
      </c>
      <c r="C178" t="s">
        <v>379</v>
      </c>
      <c r="D178" s="6">
        <v>1</v>
      </c>
      <c r="E178" t="s">
        <v>20</v>
      </c>
      <c r="F178" s="4">
        <v>59.93</v>
      </c>
      <c r="G178" s="3"/>
      <c r="H178" s="3" t="s">
        <v>21</v>
      </c>
      <c r="I178" s="3"/>
      <c r="J178" s="3"/>
      <c r="K178" s="3"/>
      <c r="L178" s="3"/>
      <c r="M178" s="3"/>
      <c r="N178" s="3"/>
      <c r="O178" s="3"/>
      <c r="P178" s="3"/>
      <c r="Q178" s="3"/>
      <c r="R178" s="3"/>
    </row>
    <row r="179" spans="1:18" s="2" customFormat="1">
      <c r="A179" s="6">
        <v>178</v>
      </c>
      <c r="B179" t="s">
        <v>380</v>
      </c>
      <c r="C179" t="s">
        <v>381</v>
      </c>
      <c r="D179" s="6">
        <v>2</v>
      </c>
      <c r="E179" t="s">
        <v>41</v>
      </c>
      <c r="F179" s="4">
        <v>58.61</v>
      </c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 t="s">
        <v>42</v>
      </c>
    </row>
    <row r="180" spans="1:18" s="2" customFormat="1">
      <c r="A180" s="6">
        <v>179</v>
      </c>
      <c r="B180" t="s">
        <v>382</v>
      </c>
      <c r="C180" t="s">
        <v>383</v>
      </c>
      <c r="D180" s="6">
        <f>12+3</f>
        <v>15</v>
      </c>
      <c r="E180" t="s">
        <v>20</v>
      </c>
      <c r="F180" s="4">
        <v>58.6</v>
      </c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</row>
    <row r="181" spans="1:18" s="2" customFormat="1">
      <c r="A181" s="6">
        <v>180</v>
      </c>
      <c r="B181" t="s">
        <v>384</v>
      </c>
      <c r="C181" t="s">
        <v>385</v>
      </c>
      <c r="D181" s="6">
        <v>1</v>
      </c>
      <c r="E181" t="s">
        <v>20</v>
      </c>
      <c r="F181" s="4">
        <v>55.81</v>
      </c>
      <c r="G181" s="3" t="s">
        <v>21</v>
      </c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</row>
    <row r="182" spans="1:18" s="2" customFormat="1">
      <c r="A182" s="6">
        <v>181</v>
      </c>
      <c r="B182" t="s">
        <v>386</v>
      </c>
      <c r="C182" t="s">
        <v>387</v>
      </c>
      <c r="D182" s="6">
        <v>7</v>
      </c>
      <c r="E182" t="s">
        <v>20</v>
      </c>
      <c r="F182" s="4">
        <v>55.81</v>
      </c>
      <c r="G182" s="3"/>
      <c r="H182" s="3" t="s">
        <v>21</v>
      </c>
      <c r="I182" s="3"/>
      <c r="J182" s="3"/>
      <c r="K182" s="3"/>
      <c r="L182" s="3"/>
      <c r="M182" s="3"/>
      <c r="N182" s="3"/>
      <c r="O182" s="3"/>
      <c r="P182" s="3"/>
      <c r="Q182" s="3"/>
      <c r="R182" s="3"/>
    </row>
    <row r="183" spans="1:18" s="2" customFormat="1">
      <c r="A183" s="6">
        <v>182</v>
      </c>
      <c r="B183" t="s">
        <v>388</v>
      </c>
      <c r="C183" t="s">
        <v>389</v>
      </c>
      <c r="D183" s="6">
        <v>1</v>
      </c>
      <c r="E183" t="s">
        <v>20</v>
      </c>
      <c r="F183" s="4">
        <v>55.58</v>
      </c>
      <c r="G183" s="3" t="s">
        <v>21</v>
      </c>
      <c r="H183" s="3" t="s">
        <v>21</v>
      </c>
      <c r="I183" s="3" t="s">
        <v>21</v>
      </c>
      <c r="J183" s="3"/>
      <c r="K183" s="3"/>
      <c r="L183" s="3"/>
      <c r="M183" s="3"/>
      <c r="N183" s="3"/>
      <c r="O183" s="3"/>
      <c r="P183" s="3"/>
      <c r="Q183" s="3"/>
      <c r="R183" s="3"/>
    </row>
    <row r="184" spans="1:18" s="2" customFormat="1">
      <c r="A184" s="6">
        <v>183</v>
      </c>
      <c r="B184" t="s">
        <v>390</v>
      </c>
      <c r="C184" t="s">
        <v>391</v>
      </c>
      <c r="D184" s="6">
        <v>40</v>
      </c>
      <c r="E184" t="s">
        <v>41</v>
      </c>
      <c r="F184" s="4">
        <v>55.53</v>
      </c>
      <c r="G184" s="3" t="s">
        <v>21</v>
      </c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</row>
    <row r="185" spans="1:18" s="8" customFormat="1">
      <c r="A185" s="6">
        <v>184</v>
      </c>
      <c r="B185" t="s">
        <v>392</v>
      </c>
      <c r="C185" t="s">
        <v>393</v>
      </c>
      <c r="D185" s="6">
        <v>5</v>
      </c>
      <c r="E185" t="s">
        <v>20</v>
      </c>
      <c r="F185" s="4">
        <v>54.69</v>
      </c>
      <c r="G185" s="3" t="s">
        <v>21</v>
      </c>
      <c r="H185" s="3" t="s">
        <v>21</v>
      </c>
      <c r="I185" s="3"/>
      <c r="J185" s="3"/>
      <c r="K185" s="3"/>
      <c r="L185" s="3"/>
      <c r="M185" s="3"/>
      <c r="N185" s="3"/>
      <c r="O185" s="3"/>
      <c r="P185" s="3"/>
      <c r="Q185" s="3"/>
      <c r="R185" s="3"/>
    </row>
    <row r="186" spans="1:18" s="2" customFormat="1">
      <c r="A186" s="6">
        <v>185</v>
      </c>
      <c r="B186" t="s">
        <v>394</v>
      </c>
      <c r="C186" t="s">
        <v>395</v>
      </c>
      <c r="D186" s="6">
        <v>1</v>
      </c>
      <c r="E186" t="s">
        <v>20</v>
      </c>
      <c r="F186" s="4">
        <v>53.49</v>
      </c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</row>
    <row r="187" spans="1:18" s="2" customFormat="1">
      <c r="A187" s="6">
        <v>186</v>
      </c>
      <c r="B187" t="s">
        <v>396</v>
      </c>
      <c r="C187" t="s">
        <v>397</v>
      </c>
      <c r="D187" s="6">
        <f>94+30+28</f>
        <v>152</v>
      </c>
      <c r="E187" t="s">
        <v>41</v>
      </c>
      <c r="F187" s="4">
        <v>53.35</v>
      </c>
      <c r="G187" s="3"/>
      <c r="H187" s="3" t="s">
        <v>21</v>
      </c>
      <c r="I187" s="3"/>
      <c r="J187" s="3"/>
      <c r="K187" s="3"/>
      <c r="L187" s="3"/>
      <c r="M187" s="3"/>
      <c r="N187" s="3"/>
      <c r="O187" s="3"/>
      <c r="P187" s="3"/>
      <c r="Q187" s="3"/>
      <c r="R187" s="3"/>
    </row>
    <row r="188" spans="1:18" s="2" customFormat="1">
      <c r="A188" s="6">
        <v>187</v>
      </c>
      <c r="B188" t="s">
        <v>398</v>
      </c>
      <c r="C188" t="s">
        <v>399</v>
      </c>
      <c r="D188" s="6">
        <v>7</v>
      </c>
      <c r="E188" t="s">
        <v>20</v>
      </c>
      <c r="F188" s="4">
        <v>52.88</v>
      </c>
      <c r="G188" s="3"/>
      <c r="H188" s="3" t="s">
        <v>21</v>
      </c>
      <c r="I188" s="3"/>
      <c r="J188" s="3"/>
      <c r="K188" s="3"/>
      <c r="L188" s="3"/>
      <c r="M188" s="3"/>
      <c r="N188" s="3"/>
      <c r="O188" s="3"/>
      <c r="P188" s="3"/>
      <c r="Q188" s="3"/>
      <c r="R188" s="3"/>
    </row>
    <row r="189" spans="1:18" s="2" customFormat="1">
      <c r="A189" s="6">
        <v>188</v>
      </c>
      <c r="B189" t="s">
        <v>400</v>
      </c>
      <c r="C189" t="s">
        <v>401</v>
      </c>
      <c r="D189" s="6">
        <v>9</v>
      </c>
      <c r="E189" t="s">
        <v>20</v>
      </c>
      <c r="F189" s="4">
        <v>52.52</v>
      </c>
      <c r="G189" s="3"/>
      <c r="H189" s="3" t="s">
        <v>21</v>
      </c>
      <c r="I189" s="3"/>
      <c r="J189" s="3"/>
      <c r="K189" s="3"/>
      <c r="L189" s="3"/>
      <c r="M189" s="3"/>
      <c r="N189" s="3"/>
      <c r="O189" s="3"/>
      <c r="P189" s="3"/>
      <c r="Q189" s="3"/>
      <c r="R189" s="3"/>
    </row>
    <row r="190" spans="1:18" s="2" customFormat="1">
      <c r="A190" s="6">
        <v>189</v>
      </c>
      <c r="B190" t="s">
        <v>402</v>
      </c>
      <c r="C190" t="s">
        <v>403</v>
      </c>
      <c r="D190" s="6">
        <v>10</v>
      </c>
      <c r="E190" t="s">
        <v>20</v>
      </c>
      <c r="F190" s="4">
        <v>52.46</v>
      </c>
      <c r="G190" s="3" t="s">
        <v>21</v>
      </c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</row>
    <row r="191" spans="1:18" s="2" customFormat="1">
      <c r="A191" s="6">
        <v>190</v>
      </c>
      <c r="B191" t="s">
        <v>404</v>
      </c>
      <c r="C191" t="s">
        <v>405</v>
      </c>
      <c r="D191" s="6">
        <v>110</v>
      </c>
      <c r="E191" t="s">
        <v>20</v>
      </c>
      <c r="F191" s="4">
        <v>51.73</v>
      </c>
      <c r="G191" s="3"/>
      <c r="H191" s="3" t="s">
        <v>21</v>
      </c>
      <c r="I191" s="3"/>
      <c r="J191" s="3"/>
      <c r="K191" s="3"/>
      <c r="L191" s="3"/>
      <c r="M191" s="3"/>
      <c r="N191" s="3"/>
      <c r="O191" s="3"/>
      <c r="P191" s="3"/>
      <c r="Q191" s="3"/>
      <c r="R191" s="3"/>
    </row>
    <row r="192" spans="1:18" s="2" customFormat="1">
      <c r="A192" s="6">
        <v>191</v>
      </c>
      <c r="B192" t="s">
        <v>406</v>
      </c>
      <c r="C192" t="s">
        <v>407</v>
      </c>
      <c r="D192" s="6">
        <v>5</v>
      </c>
      <c r="E192" t="s">
        <v>41</v>
      </c>
      <c r="F192" s="4">
        <v>51.34</v>
      </c>
      <c r="G192" s="3" t="s">
        <v>21</v>
      </c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</row>
    <row r="193" spans="1:18" s="2" customFormat="1">
      <c r="A193" s="6">
        <v>192</v>
      </c>
      <c r="B193" t="s">
        <v>408</v>
      </c>
      <c r="C193" t="s">
        <v>409</v>
      </c>
      <c r="D193" s="6">
        <f>30+29+10</f>
        <v>69</v>
      </c>
      <c r="E193" t="s">
        <v>20</v>
      </c>
      <c r="F193" s="4">
        <v>50.89</v>
      </c>
      <c r="G193" s="3"/>
      <c r="H193" s="3" t="s">
        <v>21</v>
      </c>
      <c r="I193" s="3"/>
      <c r="J193" s="3"/>
      <c r="K193" s="3"/>
      <c r="L193" s="3"/>
      <c r="M193" s="3"/>
      <c r="N193" s="3"/>
      <c r="O193" s="3"/>
      <c r="P193" s="3"/>
      <c r="Q193" s="3"/>
      <c r="R193" s="3"/>
    </row>
    <row r="194" spans="1:18" s="2" customFormat="1">
      <c r="A194" s="6">
        <v>193</v>
      </c>
      <c r="B194" t="s">
        <v>410</v>
      </c>
      <c r="C194" t="s">
        <v>411</v>
      </c>
      <c r="D194" s="6">
        <v>65</v>
      </c>
      <c r="E194" t="s">
        <v>20</v>
      </c>
      <c r="F194" s="4">
        <v>50.89</v>
      </c>
      <c r="G194" s="3"/>
      <c r="H194" s="3" t="s">
        <v>21</v>
      </c>
      <c r="I194" s="3"/>
      <c r="J194" s="3"/>
      <c r="K194" s="3"/>
      <c r="L194" s="3"/>
      <c r="M194" s="3"/>
      <c r="N194" s="3"/>
      <c r="O194" s="3"/>
      <c r="P194" s="3"/>
      <c r="Q194" s="3"/>
      <c r="R194" s="3"/>
    </row>
    <row r="195" spans="1:18" s="2" customFormat="1">
      <c r="A195" s="6">
        <v>194</v>
      </c>
      <c r="B195" t="s">
        <v>412</v>
      </c>
      <c r="C195" t="s">
        <v>413</v>
      </c>
      <c r="D195" s="6">
        <v>47</v>
      </c>
      <c r="E195" t="s">
        <v>20</v>
      </c>
      <c r="F195" s="4">
        <v>50.89</v>
      </c>
      <c r="G195" s="3"/>
      <c r="H195" s="3" t="s">
        <v>21</v>
      </c>
      <c r="I195" s="3"/>
      <c r="J195" s="3"/>
      <c r="K195" s="3"/>
      <c r="L195" s="3"/>
      <c r="M195" s="3"/>
      <c r="N195" s="3"/>
      <c r="O195" s="3"/>
      <c r="P195" s="3"/>
      <c r="Q195" s="3"/>
      <c r="R195" s="3"/>
    </row>
    <row r="196" spans="1:18" s="2" customFormat="1">
      <c r="A196" s="6">
        <v>195</v>
      </c>
      <c r="B196" t="s">
        <v>414</v>
      </c>
      <c r="C196" t="s">
        <v>415</v>
      </c>
      <c r="D196" s="6">
        <v>37</v>
      </c>
      <c r="E196" t="s">
        <v>20</v>
      </c>
      <c r="F196" s="4">
        <v>50.89</v>
      </c>
      <c r="G196" s="3"/>
      <c r="H196" s="3" t="s">
        <v>21</v>
      </c>
      <c r="I196" s="3"/>
      <c r="J196" s="3"/>
      <c r="K196" s="3"/>
      <c r="L196" s="3"/>
      <c r="M196" s="3"/>
      <c r="N196" s="3"/>
      <c r="O196" s="3"/>
      <c r="P196" s="3"/>
      <c r="Q196" s="3"/>
      <c r="R196" s="3"/>
    </row>
    <row r="197" spans="1:18" s="2" customFormat="1">
      <c r="A197" s="6">
        <v>196</v>
      </c>
      <c r="B197" t="s">
        <v>416</v>
      </c>
      <c r="C197" t="s">
        <v>417</v>
      </c>
      <c r="D197" s="6">
        <f>25+2</f>
        <v>27</v>
      </c>
      <c r="E197" t="s">
        <v>41</v>
      </c>
      <c r="F197" s="4">
        <v>50.82</v>
      </c>
      <c r="G197" s="3" t="s">
        <v>21</v>
      </c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</row>
    <row r="198" spans="1:18" s="2" customFormat="1">
      <c r="A198" s="6">
        <v>197</v>
      </c>
      <c r="B198" t="s">
        <v>418</v>
      </c>
      <c r="C198" t="s">
        <v>419</v>
      </c>
      <c r="D198" s="6">
        <f>10+26</f>
        <v>36</v>
      </c>
      <c r="E198" t="s">
        <v>20</v>
      </c>
      <c r="F198" s="4">
        <v>50.28</v>
      </c>
      <c r="G198" s="3"/>
      <c r="H198" s="3" t="s">
        <v>21</v>
      </c>
      <c r="I198" s="3"/>
      <c r="J198" s="3"/>
      <c r="K198" s="3"/>
      <c r="L198" s="3"/>
      <c r="M198" s="3"/>
      <c r="N198" s="3"/>
      <c r="O198" s="3"/>
      <c r="P198" s="3"/>
      <c r="Q198" s="3"/>
      <c r="R198" s="3"/>
    </row>
    <row r="199" spans="1:18" s="2" customFormat="1">
      <c r="A199" s="6">
        <v>198</v>
      </c>
      <c r="B199" t="s">
        <v>420</v>
      </c>
      <c r="C199" t="s">
        <v>421</v>
      </c>
      <c r="D199" s="6">
        <f>23+18</f>
        <v>41</v>
      </c>
      <c r="E199" t="s">
        <v>20</v>
      </c>
      <c r="F199" s="4">
        <v>50.28</v>
      </c>
      <c r="G199" s="3"/>
      <c r="H199" s="3" t="s">
        <v>21</v>
      </c>
      <c r="I199" s="3"/>
      <c r="J199" s="3"/>
      <c r="K199" s="3"/>
      <c r="L199" s="3"/>
      <c r="M199" s="3"/>
      <c r="N199" s="3"/>
      <c r="O199" s="3"/>
      <c r="P199" s="3"/>
      <c r="Q199" s="3"/>
      <c r="R199" s="3"/>
    </row>
    <row r="200" spans="1:18" s="2" customFormat="1">
      <c r="A200" s="6">
        <v>199</v>
      </c>
      <c r="B200" t="s">
        <v>422</v>
      </c>
      <c r="C200" t="s">
        <v>423</v>
      </c>
      <c r="D200" s="6">
        <v>32</v>
      </c>
      <c r="E200" t="s">
        <v>20</v>
      </c>
      <c r="F200" s="4">
        <v>50.28</v>
      </c>
      <c r="G200" s="3"/>
      <c r="H200" s="3" t="s">
        <v>21</v>
      </c>
      <c r="I200" s="3"/>
      <c r="J200" s="3"/>
      <c r="K200" s="3"/>
      <c r="L200" s="3"/>
      <c r="M200" s="3"/>
      <c r="N200" s="3"/>
      <c r="O200" s="3"/>
      <c r="P200" s="3"/>
      <c r="Q200" s="3"/>
      <c r="R200" s="3"/>
    </row>
    <row r="201" spans="1:18" s="2" customFormat="1">
      <c r="A201" s="6">
        <v>200</v>
      </c>
      <c r="B201" t="s">
        <v>424</v>
      </c>
      <c r="C201" t="s">
        <v>425</v>
      </c>
      <c r="D201" s="6">
        <v>21</v>
      </c>
      <c r="E201" t="s">
        <v>20</v>
      </c>
      <c r="F201" s="4">
        <v>50.28</v>
      </c>
      <c r="G201" s="3"/>
      <c r="H201" s="3" t="s">
        <v>21</v>
      </c>
      <c r="I201" s="3"/>
      <c r="J201" s="3"/>
      <c r="K201" s="3"/>
      <c r="L201" s="3"/>
      <c r="M201" s="3"/>
      <c r="N201" s="3"/>
      <c r="O201" s="3"/>
      <c r="P201" s="3"/>
      <c r="Q201" s="3"/>
      <c r="R201" s="3"/>
    </row>
    <row r="202" spans="1:18" s="2" customFormat="1">
      <c r="A202" s="6">
        <v>201</v>
      </c>
      <c r="B202" t="s">
        <v>426</v>
      </c>
      <c r="C202" t="s">
        <v>427</v>
      </c>
      <c r="D202" s="6">
        <f>40+15</f>
        <v>55</v>
      </c>
      <c r="E202" t="s">
        <v>20</v>
      </c>
      <c r="F202" s="4">
        <v>50.28</v>
      </c>
      <c r="G202" s="3"/>
      <c r="H202" s="3" t="s">
        <v>21</v>
      </c>
      <c r="I202" s="3"/>
      <c r="J202" s="3"/>
      <c r="K202" s="3"/>
      <c r="L202" s="3"/>
      <c r="M202" s="3"/>
      <c r="N202" s="3"/>
      <c r="O202" s="3"/>
      <c r="P202" s="3"/>
      <c r="Q202" s="3"/>
      <c r="R202" s="3"/>
    </row>
    <row r="203" spans="1:18" s="2" customFormat="1">
      <c r="A203" s="6">
        <v>202</v>
      </c>
      <c r="B203" t="s">
        <v>428</v>
      </c>
      <c r="C203" t="s">
        <v>429</v>
      </c>
      <c r="D203" s="6">
        <v>6</v>
      </c>
      <c r="E203" t="s">
        <v>20</v>
      </c>
      <c r="F203" s="4">
        <v>48.91</v>
      </c>
      <c r="G203" s="3" t="s">
        <v>21</v>
      </c>
      <c r="H203" s="3" t="s">
        <v>21</v>
      </c>
      <c r="I203" s="3"/>
      <c r="J203" s="3"/>
      <c r="K203" s="3"/>
      <c r="L203" s="3"/>
      <c r="M203" s="3"/>
      <c r="N203" s="3"/>
      <c r="O203" s="3"/>
      <c r="P203" s="3"/>
      <c r="Q203" s="3"/>
      <c r="R203" s="3"/>
    </row>
    <row r="204" spans="1:18" s="2" customFormat="1">
      <c r="A204" s="6">
        <v>203</v>
      </c>
      <c r="B204" t="s">
        <v>430</v>
      </c>
      <c r="C204" t="s">
        <v>431</v>
      </c>
      <c r="D204" s="6">
        <f>5+10</f>
        <v>15</v>
      </c>
      <c r="E204" t="s">
        <v>20</v>
      </c>
      <c r="F204" s="4">
        <v>48.64</v>
      </c>
      <c r="G204" s="3" t="s">
        <v>21</v>
      </c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</row>
    <row r="205" spans="1:18" s="2" customFormat="1">
      <c r="A205" s="6">
        <v>204</v>
      </c>
      <c r="B205" t="s">
        <v>432</v>
      </c>
      <c r="C205" t="s">
        <v>433</v>
      </c>
      <c r="D205" s="6">
        <f>2+3</f>
        <v>5</v>
      </c>
      <c r="E205" t="s">
        <v>20</v>
      </c>
      <c r="F205" s="4">
        <v>47.99</v>
      </c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</row>
    <row r="206" spans="1:18" s="2" customFormat="1">
      <c r="A206" s="6">
        <v>205</v>
      </c>
      <c r="B206" t="s">
        <v>434</v>
      </c>
      <c r="C206" t="s">
        <v>435</v>
      </c>
      <c r="D206" s="6">
        <v>59</v>
      </c>
      <c r="E206" t="s">
        <v>20</v>
      </c>
      <c r="F206" s="4">
        <v>46.88</v>
      </c>
      <c r="G206" s="3" t="s">
        <v>21</v>
      </c>
      <c r="H206" s="3" t="s">
        <v>21</v>
      </c>
      <c r="I206" s="3"/>
      <c r="J206" s="3"/>
      <c r="K206" s="3"/>
      <c r="L206" s="3"/>
      <c r="M206" s="3"/>
      <c r="N206" s="3"/>
      <c r="O206" s="3"/>
      <c r="P206" s="3"/>
      <c r="Q206" s="3"/>
      <c r="R206" s="3"/>
    </row>
    <row r="207" spans="1:18" s="2" customFormat="1">
      <c r="A207" s="6">
        <v>206</v>
      </c>
      <c r="B207" t="s">
        <v>436</v>
      </c>
      <c r="C207" t="s">
        <v>437</v>
      </c>
      <c r="D207" s="6">
        <f>10+1</f>
        <v>11</v>
      </c>
      <c r="E207" t="s">
        <v>20</v>
      </c>
      <c r="F207" s="4">
        <v>46.88</v>
      </c>
      <c r="G207" s="3"/>
      <c r="H207" s="3" t="s">
        <v>21</v>
      </c>
      <c r="I207" s="3"/>
      <c r="J207" s="3"/>
      <c r="K207" s="3"/>
      <c r="L207" s="3"/>
      <c r="M207" s="3"/>
      <c r="N207" s="3"/>
      <c r="O207" s="3"/>
      <c r="P207" s="3"/>
      <c r="Q207" s="3"/>
      <c r="R207" s="3"/>
    </row>
    <row r="208" spans="1:18" s="2" customFormat="1">
      <c r="A208" s="6">
        <v>207</v>
      </c>
      <c r="B208" t="s">
        <v>438</v>
      </c>
      <c r="C208" t="s">
        <v>439</v>
      </c>
      <c r="D208" s="6">
        <v>21</v>
      </c>
      <c r="E208" t="s">
        <v>20</v>
      </c>
      <c r="F208" s="4">
        <v>45.92</v>
      </c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 t="s">
        <v>42</v>
      </c>
    </row>
    <row r="209" spans="1:18" s="2" customFormat="1">
      <c r="A209" s="6">
        <v>208</v>
      </c>
      <c r="B209" t="s">
        <v>440</v>
      </c>
      <c r="C209" t="s">
        <v>441</v>
      </c>
      <c r="D209" s="6">
        <v>4</v>
      </c>
      <c r="E209" t="s">
        <v>20</v>
      </c>
      <c r="F209" s="4">
        <v>45.46</v>
      </c>
      <c r="G209" s="3" t="s">
        <v>21</v>
      </c>
      <c r="H209" s="3" t="s">
        <v>21</v>
      </c>
      <c r="I209" s="3"/>
      <c r="J209" s="3"/>
      <c r="K209" s="3"/>
      <c r="L209" s="3"/>
      <c r="M209" s="3"/>
      <c r="N209" s="3"/>
      <c r="O209" s="3"/>
      <c r="P209" s="3"/>
      <c r="Q209" s="3"/>
      <c r="R209" s="3"/>
    </row>
    <row r="210" spans="1:18" s="2" customFormat="1">
      <c r="A210" s="6">
        <v>209</v>
      </c>
      <c r="B210" t="s">
        <v>442</v>
      </c>
      <c r="C210" t="s">
        <v>443</v>
      </c>
      <c r="D210" s="6">
        <v>21</v>
      </c>
      <c r="E210" t="s">
        <v>41</v>
      </c>
      <c r="F210" s="4">
        <v>45.34</v>
      </c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 t="s">
        <v>42</v>
      </c>
    </row>
    <row r="211" spans="1:18" s="2" customFormat="1">
      <c r="A211" s="6">
        <v>210</v>
      </c>
      <c r="B211" t="s">
        <v>444</v>
      </c>
      <c r="C211" t="s">
        <v>445</v>
      </c>
      <c r="D211" s="6">
        <v>100</v>
      </c>
      <c r="E211" t="s">
        <v>20</v>
      </c>
      <c r="F211" s="4">
        <v>44.92</v>
      </c>
      <c r="G211" s="3"/>
      <c r="H211" s="3" t="s">
        <v>21</v>
      </c>
      <c r="I211" s="3"/>
      <c r="J211" s="3"/>
      <c r="K211" s="3"/>
      <c r="L211" s="3"/>
      <c r="M211" s="3"/>
      <c r="N211" s="3"/>
      <c r="O211" s="3"/>
      <c r="P211" s="3"/>
      <c r="Q211" s="3"/>
      <c r="R211" s="3"/>
    </row>
    <row r="212" spans="1:18" s="2" customFormat="1">
      <c r="A212" s="6">
        <v>211</v>
      </c>
      <c r="B212" t="s">
        <v>446</v>
      </c>
      <c r="C212" t="s">
        <v>447</v>
      </c>
      <c r="D212" s="6">
        <v>20</v>
      </c>
      <c r="E212" t="s">
        <v>20</v>
      </c>
      <c r="F212" s="4">
        <v>44.48</v>
      </c>
      <c r="G212" s="3"/>
      <c r="H212" s="3" t="s">
        <v>21</v>
      </c>
      <c r="I212" s="3"/>
      <c r="J212" s="3"/>
      <c r="K212" s="3"/>
      <c r="L212" s="3"/>
      <c r="M212" s="3"/>
      <c r="N212" s="3"/>
      <c r="O212" s="3"/>
      <c r="P212" s="3"/>
      <c r="Q212" s="3"/>
      <c r="R212" s="3"/>
    </row>
    <row r="213" spans="1:18" s="2" customFormat="1">
      <c r="A213" s="6">
        <v>212</v>
      </c>
      <c r="B213" t="s">
        <v>448</v>
      </c>
      <c r="C213" t="s">
        <v>449</v>
      </c>
      <c r="D213" s="6">
        <v>34</v>
      </c>
      <c r="E213" t="s">
        <v>20</v>
      </c>
      <c r="F213" s="4">
        <v>44.25</v>
      </c>
      <c r="G213" s="3" t="s">
        <v>21</v>
      </c>
      <c r="H213" s="3" t="s">
        <v>21</v>
      </c>
      <c r="I213" s="3"/>
      <c r="J213" s="3"/>
      <c r="K213" s="3"/>
      <c r="L213" s="3"/>
      <c r="M213" s="3" t="s">
        <v>21</v>
      </c>
      <c r="N213" s="3"/>
      <c r="O213" s="3" t="s">
        <v>21</v>
      </c>
      <c r="P213" s="3"/>
      <c r="Q213" s="3"/>
      <c r="R213" s="3"/>
    </row>
    <row r="214" spans="1:18" s="2" customFormat="1">
      <c r="A214" s="6">
        <v>213</v>
      </c>
      <c r="B214" t="s">
        <v>450</v>
      </c>
      <c r="C214" t="s">
        <v>451</v>
      </c>
      <c r="D214" s="6">
        <v>2</v>
      </c>
      <c r="E214" t="s">
        <v>20</v>
      </c>
      <c r="F214" s="4">
        <v>44.09</v>
      </c>
      <c r="G214" s="3" t="s">
        <v>21</v>
      </c>
      <c r="H214" s="3" t="s">
        <v>21</v>
      </c>
      <c r="I214" s="3"/>
      <c r="J214" s="3"/>
      <c r="K214" s="3"/>
      <c r="L214" s="3"/>
      <c r="M214" s="3"/>
      <c r="N214" s="3"/>
      <c r="O214" s="3"/>
      <c r="P214" s="3"/>
      <c r="Q214" s="3"/>
      <c r="R214" s="3"/>
    </row>
    <row r="215" spans="1:18" s="2" customFormat="1">
      <c r="A215" s="6">
        <v>214</v>
      </c>
      <c r="B215" t="s">
        <v>452</v>
      </c>
      <c r="C215" t="s">
        <v>453</v>
      </c>
      <c r="D215" s="6">
        <f>2+12</f>
        <v>14</v>
      </c>
      <c r="E215" t="s">
        <v>20</v>
      </c>
      <c r="F215" s="4">
        <v>43.68</v>
      </c>
      <c r="G215" s="3" t="s">
        <v>21</v>
      </c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</row>
    <row r="216" spans="1:18" s="2" customFormat="1">
      <c r="A216" s="6">
        <v>215</v>
      </c>
      <c r="B216" t="s">
        <v>454</v>
      </c>
      <c r="C216" t="s">
        <v>455</v>
      </c>
      <c r="D216" s="6">
        <v>8</v>
      </c>
      <c r="E216" t="s">
        <v>20</v>
      </c>
      <c r="F216" s="4">
        <v>43.38</v>
      </c>
      <c r="G216" s="3"/>
      <c r="H216" s="3"/>
      <c r="I216" s="3"/>
      <c r="J216" s="3"/>
      <c r="K216" s="3"/>
      <c r="L216" s="3"/>
      <c r="M216" s="3"/>
      <c r="N216" s="3"/>
      <c r="O216" s="3"/>
      <c r="P216" s="3" t="s">
        <v>21</v>
      </c>
      <c r="Q216" s="3"/>
      <c r="R216" s="3"/>
    </row>
    <row r="217" spans="1:18" s="2" customFormat="1">
      <c r="A217" s="6">
        <v>216</v>
      </c>
      <c r="B217" t="s">
        <v>456</v>
      </c>
      <c r="C217" t="s">
        <v>457</v>
      </c>
      <c r="D217" s="6">
        <v>1</v>
      </c>
      <c r="E217" t="s">
        <v>20</v>
      </c>
      <c r="F217" s="4">
        <v>43.35</v>
      </c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</row>
    <row r="218" spans="1:18" s="2" customFormat="1">
      <c r="A218" s="6">
        <v>217</v>
      </c>
      <c r="B218" t="s">
        <v>458</v>
      </c>
      <c r="C218" t="s">
        <v>459</v>
      </c>
      <c r="D218" s="6">
        <v>19</v>
      </c>
      <c r="E218" t="s">
        <v>20</v>
      </c>
      <c r="F218" s="4">
        <v>42.41</v>
      </c>
      <c r="G218" s="3"/>
      <c r="H218" s="3" t="s">
        <v>21</v>
      </c>
      <c r="I218" s="3" t="s">
        <v>21</v>
      </c>
      <c r="J218" s="3"/>
      <c r="K218" s="3"/>
      <c r="L218" s="3"/>
      <c r="M218" s="3"/>
      <c r="N218" s="3"/>
      <c r="O218" s="3"/>
      <c r="P218" s="3"/>
      <c r="Q218" s="3"/>
      <c r="R218" s="3"/>
    </row>
    <row r="219" spans="1:18" s="2" customFormat="1">
      <c r="A219" s="6">
        <v>218</v>
      </c>
      <c r="B219" t="s">
        <v>460</v>
      </c>
      <c r="C219" t="s">
        <v>461</v>
      </c>
      <c r="D219" s="6">
        <v>4</v>
      </c>
      <c r="E219" t="s">
        <v>20</v>
      </c>
      <c r="F219" s="4">
        <v>41.85</v>
      </c>
      <c r="G219" s="3" t="s">
        <v>21</v>
      </c>
      <c r="H219" s="3"/>
      <c r="I219" s="3" t="s">
        <v>21</v>
      </c>
      <c r="J219" s="3"/>
      <c r="K219" s="3"/>
      <c r="L219" s="3"/>
      <c r="M219" s="3"/>
      <c r="N219" s="3"/>
      <c r="O219" s="3"/>
      <c r="P219" s="3"/>
      <c r="Q219" s="3" t="s">
        <v>21</v>
      </c>
      <c r="R219" s="3"/>
    </row>
    <row r="220" spans="1:18" s="2" customFormat="1">
      <c r="A220" s="6">
        <v>219</v>
      </c>
      <c r="B220" t="s">
        <v>462</v>
      </c>
      <c r="C220" t="s">
        <v>463</v>
      </c>
      <c r="D220" s="6">
        <v>10</v>
      </c>
      <c r="E220" t="s">
        <v>41</v>
      </c>
      <c r="F220" s="4">
        <v>40.18</v>
      </c>
      <c r="G220" s="3" t="s">
        <v>21</v>
      </c>
      <c r="H220" s="3"/>
      <c r="I220" s="3"/>
      <c r="J220" s="3"/>
      <c r="K220" s="3"/>
      <c r="L220" s="3"/>
      <c r="M220" s="3" t="s">
        <v>21</v>
      </c>
      <c r="N220" s="3"/>
      <c r="O220" s="3"/>
      <c r="P220" s="3" t="s">
        <v>21</v>
      </c>
      <c r="Q220" s="3"/>
      <c r="R220" s="3"/>
    </row>
    <row r="221" spans="1:18" s="2" customFormat="1">
      <c r="A221" s="6">
        <v>220</v>
      </c>
      <c r="B221" t="s">
        <v>464</v>
      </c>
      <c r="C221" t="s">
        <v>465</v>
      </c>
      <c r="D221" s="6">
        <v>40</v>
      </c>
      <c r="E221" t="s">
        <v>20</v>
      </c>
      <c r="F221" s="4">
        <v>40</v>
      </c>
      <c r="G221" s="3"/>
      <c r="H221" s="3" t="s">
        <v>21</v>
      </c>
      <c r="I221" s="3"/>
      <c r="J221" s="3"/>
      <c r="K221" s="3"/>
      <c r="L221" s="3"/>
      <c r="M221" s="3"/>
      <c r="N221" s="3"/>
      <c r="O221" s="3"/>
      <c r="P221" s="3" t="s">
        <v>21</v>
      </c>
      <c r="Q221" s="3"/>
      <c r="R221" s="3"/>
    </row>
    <row r="222" spans="1:18" s="2" customFormat="1">
      <c r="A222" s="6">
        <v>221</v>
      </c>
      <c r="B222" t="s">
        <v>466</v>
      </c>
      <c r="C222" t="s">
        <v>467</v>
      </c>
      <c r="D222" s="6">
        <v>124</v>
      </c>
      <c r="E222" t="s">
        <v>20</v>
      </c>
      <c r="F222" s="4">
        <v>39.29</v>
      </c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 t="s">
        <v>42</v>
      </c>
    </row>
    <row r="223" spans="1:18" s="2" customFormat="1">
      <c r="A223" s="6">
        <v>222</v>
      </c>
      <c r="B223" t="s">
        <v>468</v>
      </c>
      <c r="C223" t="s">
        <v>469</v>
      </c>
      <c r="D223" s="6">
        <v>2</v>
      </c>
      <c r="E223" t="s">
        <v>20</v>
      </c>
      <c r="F223" s="4">
        <v>39.06</v>
      </c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</row>
    <row r="224" spans="1:18" s="2" customFormat="1">
      <c r="A224" s="6">
        <v>223</v>
      </c>
      <c r="B224" t="s">
        <v>470</v>
      </c>
      <c r="C224" t="s">
        <v>471</v>
      </c>
      <c r="D224" s="6">
        <v>23</v>
      </c>
      <c r="E224" t="s">
        <v>20</v>
      </c>
      <c r="F224" s="4">
        <v>36.83</v>
      </c>
      <c r="G224" s="3"/>
      <c r="H224" s="3" t="s">
        <v>21</v>
      </c>
      <c r="I224" s="3"/>
      <c r="J224" s="3"/>
      <c r="K224" s="3"/>
      <c r="L224" s="3"/>
      <c r="M224" s="3"/>
      <c r="N224" s="3"/>
      <c r="O224" s="3"/>
      <c r="P224" s="3"/>
      <c r="Q224" s="3"/>
      <c r="R224" s="3"/>
    </row>
    <row r="225" spans="1:18" s="2" customFormat="1">
      <c r="A225" s="6">
        <v>224</v>
      </c>
      <c r="B225" t="s">
        <v>472</v>
      </c>
      <c r="C225" t="s">
        <v>473</v>
      </c>
      <c r="D225" s="6">
        <v>26</v>
      </c>
      <c r="E225" t="s">
        <v>20</v>
      </c>
      <c r="F225" s="4">
        <v>36.83</v>
      </c>
      <c r="G225" s="3" t="s">
        <v>21</v>
      </c>
      <c r="H225" s="3"/>
      <c r="I225" s="3"/>
      <c r="J225" s="3"/>
      <c r="K225" s="3"/>
      <c r="L225" s="3"/>
      <c r="M225" s="3" t="s">
        <v>21</v>
      </c>
      <c r="N225" s="3"/>
      <c r="O225" s="3"/>
      <c r="P225" s="3"/>
      <c r="Q225" s="3"/>
      <c r="R225" s="3"/>
    </row>
    <row r="226" spans="1:18" s="2" customFormat="1">
      <c r="A226" s="6">
        <v>225</v>
      </c>
      <c r="B226" t="s">
        <v>474</v>
      </c>
      <c r="C226" t="s">
        <v>475</v>
      </c>
      <c r="D226" s="6">
        <v>185</v>
      </c>
      <c r="E226" t="s">
        <v>20</v>
      </c>
      <c r="F226" s="4">
        <v>35.94</v>
      </c>
      <c r="G226" s="3"/>
      <c r="H226" s="3" t="s">
        <v>21</v>
      </c>
      <c r="I226" s="3"/>
      <c r="J226" s="3"/>
      <c r="K226" s="3"/>
      <c r="L226" s="3"/>
      <c r="M226" s="3"/>
      <c r="N226" s="3"/>
      <c r="O226" s="3"/>
      <c r="P226" s="3"/>
      <c r="Q226" s="3"/>
      <c r="R226" s="3"/>
    </row>
    <row r="227" spans="1:18" s="2" customFormat="1">
      <c r="A227" s="6">
        <v>226</v>
      </c>
      <c r="B227" t="s">
        <v>476</v>
      </c>
      <c r="C227" t="s">
        <v>477</v>
      </c>
      <c r="D227" s="6">
        <f>32+20</f>
        <v>52</v>
      </c>
      <c r="E227" t="s">
        <v>41</v>
      </c>
      <c r="F227" s="4">
        <v>33.479999999999997</v>
      </c>
      <c r="G227" s="3"/>
      <c r="H227" s="3" t="s">
        <v>21</v>
      </c>
      <c r="I227" s="3"/>
      <c r="J227" s="3"/>
      <c r="K227" s="3"/>
      <c r="L227" s="3"/>
      <c r="M227" s="3"/>
      <c r="N227" s="3"/>
      <c r="O227" s="3"/>
      <c r="P227" s="3"/>
      <c r="Q227" s="3"/>
      <c r="R227" s="3"/>
    </row>
    <row r="228" spans="1:18" s="2" customFormat="1">
      <c r="A228" s="6">
        <v>227</v>
      </c>
      <c r="B228" t="s">
        <v>478</v>
      </c>
      <c r="C228" t="s">
        <v>479</v>
      </c>
      <c r="D228" s="6">
        <v>2</v>
      </c>
      <c r="E228" t="s">
        <v>20</v>
      </c>
      <c r="F228" s="4">
        <v>33.479999999999997</v>
      </c>
      <c r="G228" s="3"/>
      <c r="H228" s="3"/>
      <c r="I228" s="3"/>
      <c r="J228" s="3"/>
      <c r="K228" s="3"/>
      <c r="L228" s="3"/>
      <c r="M228" s="3"/>
      <c r="N228" s="3" t="s">
        <v>21</v>
      </c>
      <c r="O228" s="3"/>
      <c r="P228" s="3"/>
      <c r="Q228" s="3"/>
      <c r="R228" s="3"/>
    </row>
    <row r="229" spans="1:18" s="2" customFormat="1">
      <c r="A229" s="6">
        <v>228</v>
      </c>
      <c r="B229" t="s">
        <v>480</v>
      </c>
      <c r="C229" t="s">
        <v>481</v>
      </c>
      <c r="D229" s="6">
        <v>24</v>
      </c>
      <c r="E229" t="s">
        <v>20</v>
      </c>
      <c r="F229" s="4">
        <v>33.35</v>
      </c>
      <c r="G229" s="3"/>
      <c r="H229" s="3" t="s">
        <v>21</v>
      </c>
      <c r="I229" s="3"/>
      <c r="J229" s="3"/>
      <c r="K229" s="3"/>
      <c r="L229" s="3"/>
      <c r="M229" s="3"/>
      <c r="N229" s="3"/>
      <c r="O229" s="3"/>
      <c r="P229" s="3"/>
      <c r="Q229" s="3"/>
      <c r="R229" s="3"/>
    </row>
    <row r="230" spans="1:18" s="2" customFormat="1">
      <c r="A230" s="6">
        <v>229</v>
      </c>
      <c r="B230" t="s">
        <v>482</v>
      </c>
      <c r="C230" t="s">
        <v>483</v>
      </c>
      <c r="D230" s="6">
        <v>2</v>
      </c>
      <c r="E230" t="s">
        <v>20</v>
      </c>
      <c r="F230" s="4">
        <v>32.92</v>
      </c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</row>
    <row r="231" spans="1:18" s="2" customFormat="1">
      <c r="A231" s="6">
        <v>230</v>
      </c>
      <c r="B231" t="s">
        <v>484</v>
      </c>
      <c r="C231" t="s">
        <v>485</v>
      </c>
      <c r="D231" s="6">
        <v>3</v>
      </c>
      <c r="E231" t="s">
        <v>20</v>
      </c>
      <c r="F231" s="4">
        <v>32.86</v>
      </c>
      <c r="G231" s="3"/>
      <c r="H231" s="3" t="s">
        <v>21</v>
      </c>
      <c r="I231" s="3"/>
      <c r="J231" s="3"/>
      <c r="K231" s="3"/>
      <c r="L231" s="3"/>
      <c r="M231" s="3"/>
      <c r="N231" s="3"/>
      <c r="O231" s="3"/>
      <c r="P231" s="3"/>
      <c r="Q231" s="3"/>
      <c r="R231" s="3"/>
    </row>
    <row r="232" spans="1:18" s="2" customFormat="1">
      <c r="A232" s="6">
        <v>231</v>
      </c>
      <c r="B232" t="s">
        <v>486</v>
      </c>
      <c r="C232" t="s">
        <v>487</v>
      </c>
      <c r="D232" s="6">
        <v>26</v>
      </c>
      <c r="E232" t="s">
        <v>41</v>
      </c>
      <c r="F232" s="4">
        <v>32.74</v>
      </c>
      <c r="G232" s="3"/>
      <c r="H232" s="3" t="s">
        <v>21</v>
      </c>
      <c r="I232" s="3"/>
      <c r="J232" s="3"/>
      <c r="K232" s="3"/>
      <c r="L232" s="3"/>
      <c r="M232" s="3"/>
      <c r="N232" s="3"/>
      <c r="O232" s="3"/>
      <c r="P232" s="3"/>
      <c r="Q232" s="3"/>
      <c r="R232" s="3"/>
    </row>
    <row r="233" spans="1:18" s="2" customFormat="1">
      <c r="A233" s="6">
        <v>232</v>
      </c>
      <c r="B233" t="s">
        <v>488</v>
      </c>
      <c r="C233" t="s">
        <v>489</v>
      </c>
      <c r="D233" s="6">
        <v>12</v>
      </c>
      <c r="E233" t="s">
        <v>41</v>
      </c>
      <c r="F233" s="4">
        <v>32.369999999999997</v>
      </c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</row>
    <row r="234" spans="1:18" s="2" customFormat="1">
      <c r="A234" s="6">
        <v>233</v>
      </c>
      <c r="B234" t="s">
        <v>490</v>
      </c>
      <c r="C234" t="s">
        <v>491</v>
      </c>
      <c r="D234" s="6">
        <v>30</v>
      </c>
      <c r="E234" t="s">
        <v>41</v>
      </c>
      <c r="F234" s="4">
        <v>31.37</v>
      </c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 t="s">
        <v>42</v>
      </c>
    </row>
    <row r="235" spans="1:18" s="2" customFormat="1">
      <c r="A235" s="6">
        <v>234</v>
      </c>
      <c r="B235" t="s">
        <v>492</v>
      </c>
      <c r="C235" t="s">
        <v>493</v>
      </c>
      <c r="D235" s="6">
        <v>12</v>
      </c>
      <c r="E235" t="s">
        <v>20</v>
      </c>
      <c r="F235" s="4">
        <v>31.28</v>
      </c>
      <c r="G235" s="3" t="s">
        <v>21</v>
      </c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</row>
    <row r="236" spans="1:18" s="2" customFormat="1">
      <c r="A236" s="6">
        <v>235</v>
      </c>
      <c r="B236" t="s">
        <v>494</v>
      </c>
      <c r="C236" t="s">
        <v>495</v>
      </c>
      <c r="D236" s="6">
        <v>38</v>
      </c>
      <c r="E236" t="s">
        <v>20</v>
      </c>
      <c r="F236" s="4">
        <v>30.8</v>
      </c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 t="s">
        <v>42</v>
      </c>
    </row>
    <row r="237" spans="1:18" s="2" customFormat="1">
      <c r="A237" s="6">
        <v>236</v>
      </c>
      <c r="B237" t="s">
        <v>496</v>
      </c>
      <c r="C237" t="s">
        <v>497</v>
      </c>
      <c r="D237" s="6">
        <v>5</v>
      </c>
      <c r="E237" t="s">
        <v>20</v>
      </c>
      <c r="F237" s="4">
        <v>29.89</v>
      </c>
      <c r="G237" s="3" t="s">
        <v>21</v>
      </c>
      <c r="H237" s="3"/>
      <c r="I237" s="3"/>
      <c r="J237" s="3"/>
      <c r="K237" s="3"/>
      <c r="L237" s="3"/>
      <c r="M237" s="3" t="s">
        <v>21</v>
      </c>
      <c r="N237" s="3"/>
      <c r="O237" s="3"/>
      <c r="P237" s="3"/>
      <c r="Q237" s="3"/>
      <c r="R237" s="3"/>
    </row>
    <row r="238" spans="1:18" s="2" customFormat="1">
      <c r="A238" s="6">
        <v>237</v>
      </c>
      <c r="B238" t="s">
        <v>498</v>
      </c>
      <c r="C238" t="s">
        <v>499</v>
      </c>
      <c r="D238" s="6">
        <f>7+6</f>
        <v>13</v>
      </c>
      <c r="E238" t="s">
        <v>20</v>
      </c>
      <c r="F238" s="4">
        <v>29.7</v>
      </c>
      <c r="G238" s="3"/>
      <c r="H238" s="3"/>
      <c r="I238" s="3" t="s">
        <v>21</v>
      </c>
      <c r="J238" s="3"/>
      <c r="K238" s="3"/>
      <c r="L238" s="3"/>
      <c r="M238" s="3"/>
      <c r="N238" s="3"/>
      <c r="O238" s="3"/>
      <c r="P238" s="3"/>
      <c r="Q238" s="3"/>
      <c r="R238" s="3"/>
    </row>
    <row r="239" spans="1:18" s="2" customFormat="1">
      <c r="A239" s="6">
        <v>238</v>
      </c>
      <c r="B239" t="s">
        <v>500</v>
      </c>
      <c r="C239" t="s">
        <v>501</v>
      </c>
      <c r="D239" s="6">
        <v>1</v>
      </c>
      <c r="E239" t="s">
        <v>20</v>
      </c>
      <c r="F239" s="4">
        <v>29.26</v>
      </c>
      <c r="G239" s="3" t="s">
        <v>21</v>
      </c>
      <c r="H239" s="3" t="s">
        <v>21</v>
      </c>
      <c r="I239" s="3"/>
      <c r="J239" s="3"/>
      <c r="K239" s="3"/>
      <c r="L239" s="3"/>
      <c r="M239" s="3"/>
      <c r="N239" s="3"/>
      <c r="O239" s="3"/>
      <c r="P239" s="3"/>
      <c r="Q239" s="3"/>
      <c r="R239" s="3"/>
    </row>
    <row r="240" spans="1:18" s="2" customFormat="1">
      <c r="A240" s="6">
        <v>239</v>
      </c>
      <c r="B240" t="s">
        <v>502</v>
      </c>
      <c r="C240" t="s">
        <v>503</v>
      </c>
      <c r="D240" s="6">
        <v>3</v>
      </c>
      <c r="E240" t="s">
        <v>20</v>
      </c>
      <c r="F240" s="4">
        <v>29.02</v>
      </c>
      <c r="G240" s="3" t="s">
        <v>21</v>
      </c>
      <c r="H240" s="3" t="s">
        <v>21</v>
      </c>
      <c r="I240" s="3"/>
      <c r="J240" s="3"/>
      <c r="K240" s="3"/>
      <c r="L240" s="3"/>
      <c r="M240" s="3"/>
      <c r="N240" s="3"/>
      <c r="O240" s="3"/>
      <c r="P240" s="3"/>
      <c r="Q240" s="3"/>
      <c r="R240" s="3"/>
    </row>
    <row r="241" spans="1:18" s="2" customFormat="1">
      <c r="A241" s="6">
        <v>240</v>
      </c>
      <c r="B241" t="s">
        <v>504</v>
      </c>
      <c r="C241" t="s">
        <v>505</v>
      </c>
      <c r="D241" s="6">
        <f>10+1</f>
        <v>11</v>
      </c>
      <c r="E241" t="s">
        <v>20</v>
      </c>
      <c r="F241" s="4">
        <v>29.02</v>
      </c>
      <c r="G241" s="3"/>
      <c r="H241" s="3" t="s">
        <v>21</v>
      </c>
      <c r="I241" s="3"/>
      <c r="J241" s="3"/>
      <c r="K241" s="3"/>
      <c r="L241" s="3"/>
      <c r="M241" s="3"/>
      <c r="N241" s="3"/>
      <c r="O241" s="3"/>
      <c r="P241" s="3"/>
      <c r="Q241" s="3"/>
      <c r="R241" s="3"/>
    </row>
    <row r="242" spans="1:18" s="2" customFormat="1">
      <c r="A242" s="6">
        <v>241</v>
      </c>
      <c r="B242" t="s">
        <v>506</v>
      </c>
      <c r="C242" t="s">
        <v>507</v>
      </c>
      <c r="D242" s="6">
        <v>10</v>
      </c>
      <c r="E242" t="s">
        <v>20</v>
      </c>
      <c r="F242" s="4">
        <v>27.9</v>
      </c>
      <c r="G242" s="3" t="s">
        <v>21</v>
      </c>
      <c r="H242" s="3" t="s">
        <v>21</v>
      </c>
      <c r="I242" s="3"/>
      <c r="J242" s="3"/>
      <c r="K242" s="3"/>
      <c r="L242" s="3"/>
      <c r="M242" s="3"/>
      <c r="N242" s="3"/>
      <c r="O242" s="3"/>
      <c r="P242" s="3"/>
      <c r="Q242" s="3"/>
      <c r="R242" s="3"/>
    </row>
    <row r="243" spans="1:18" s="2" customFormat="1">
      <c r="A243" s="6">
        <v>242</v>
      </c>
      <c r="B243" t="s">
        <v>508</v>
      </c>
      <c r="C243" t="s">
        <v>509</v>
      </c>
      <c r="D243" s="6">
        <v>8</v>
      </c>
      <c r="E243" t="s">
        <v>41</v>
      </c>
      <c r="F243" s="4">
        <v>27.9</v>
      </c>
      <c r="G243" s="3"/>
      <c r="H243" s="3" t="s">
        <v>21</v>
      </c>
      <c r="I243" s="3"/>
      <c r="J243" s="3"/>
      <c r="K243" s="3"/>
      <c r="L243" s="3"/>
      <c r="M243" s="3"/>
      <c r="N243" s="3"/>
      <c r="O243" s="3"/>
      <c r="P243" s="3"/>
      <c r="Q243" s="3"/>
      <c r="R243" s="3"/>
    </row>
    <row r="244" spans="1:18" s="2" customFormat="1">
      <c r="A244" s="6">
        <v>243</v>
      </c>
      <c r="B244" t="s">
        <v>510</v>
      </c>
      <c r="C244" t="s">
        <v>511</v>
      </c>
      <c r="D244" s="6">
        <f>5+29</f>
        <v>34</v>
      </c>
      <c r="E244" t="s">
        <v>20</v>
      </c>
      <c r="F244" s="4">
        <v>27.79</v>
      </c>
      <c r="G244" s="3"/>
      <c r="H244" s="3"/>
      <c r="I244" s="3"/>
      <c r="J244" s="3"/>
      <c r="K244" s="3"/>
      <c r="L244" s="3"/>
      <c r="M244" s="3" t="s">
        <v>21</v>
      </c>
      <c r="N244" s="3"/>
      <c r="O244" s="3"/>
      <c r="P244" s="3"/>
      <c r="Q244" s="3"/>
      <c r="R244" s="3"/>
    </row>
    <row r="245" spans="1:18" s="2" customFormat="1">
      <c r="A245" s="6">
        <v>244</v>
      </c>
      <c r="B245" t="s">
        <v>512</v>
      </c>
      <c r="C245" t="s">
        <v>513</v>
      </c>
      <c r="D245" s="6">
        <v>35</v>
      </c>
      <c r="E245" t="s">
        <v>41</v>
      </c>
      <c r="F245" s="4">
        <v>27.5</v>
      </c>
      <c r="G245" s="3" t="s">
        <v>21</v>
      </c>
      <c r="H245" s="3"/>
      <c r="I245" s="3"/>
      <c r="J245" s="3"/>
      <c r="K245" s="3" t="s">
        <v>21</v>
      </c>
      <c r="L245" s="3"/>
      <c r="M245" s="3" t="s">
        <v>21</v>
      </c>
      <c r="N245" s="3"/>
      <c r="O245" s="3" t="s">
        <v>21</v>
      </c>
      <c r="P245" s="3" t="s">
        <v>21</v>
      </c>
      <c r="Q245" s="3"/>
      <c r="R245" s="3"/>
    </row>
    <row r="246" spans="1:18" s="2" customFormat="1">
      <c r="A246" s="6">
        <v>245</v>
      </c>
      <c r="B246" t="s">
        <v>514</v>
      </c>
      <c r="C246" t="s">
        <v>515</v>
      </c>
      <c r="D246" s="6">
        <v>1</v>
      </c>
      <c r="E246" t="s">
        <v>20</v>
      </c>
      <c r="F246" s="4">
        <v>27.29</v>
      </c>
      <c r="G246" s="3"/>
      <c r="H246" s="3"/>
      <c r="I246" s="3"/>
      <c r="J246" s="3"/>
      <c r="K246" s="3"/>
      <c r="L246" s="3"/>
      <c r="M246" s="3"/>
      <c r="N246" s="3" t="s">
        <v>21</v>
      </c>
      <c r="O246" s="3"/>
      <c r="P246" s="3"/>
      <c r="Q246" s="3"/>
      <c r="R246" s="3"/>
    </row>
    <row r="247" spans="1:18" s="2" customFormat="1">
      <c r="A247" s="6">
        <v>246</v>
      </c>
      <c r="B247" t="s">
        <v>516</v>
      </c>
      <c r="C247" t="s">
        <v>517</v>
      </c>
      <c r="D247" s="6">
        <v>1</v>
      </c>
      <c r="E247" t="s">
        <v>20</v>
      </c>
      <c r="F247" s="4">
        <v>27.29</v>
      </c>
      <c r="G247" s="3"/>
      <c r="H247" s="3"/>
      <c r="I247" s="3"/>
      <c r="J247" s="3"/>
      <c r="K247" s="3"/>
      <c r="L247" s="3"/>
      <c r="M247" s="3"/>
      <c r="N247" s="3" t="s">
        <v>21</v>
      </c>
      <c r="O247" s="3"/>
      <c r="P247" s="3"/>
      <c r="Q247" s="3"/>
      <c r="R247" s="3"/>
    </row>
    <row r="248" spans="1:18" s="2" customFormat="1">
      <c r="A248" s="6">
        <v>247</v>
      </c>
      <c r="B248" t="s">
        <v>518</v>
      </c>
      <c r="C248" t="s">
        <v>519</v>
      </c>
      <c r="D248" s="6">
        <f>2+5</f>
        <v>7</v>
      </c>
      <c r="E248" t="s">
        <v>20</v>
      </c>
      <c r="F248" s="4">
        <v>27.12</v>
      </c>
      <c r="G248" s="3"/>
      <c r="H248" s="3"/>
      <c r="I248" s="3"/>
      <c r="J248" s="3"/>
      <c r="K248" s="3"/>
      <c r="L248" s="3"/>
      <c r="M248" s="3"/>
      <c r="N248" s="3" t="s">
        <v>21</v>
      </c>
      <c r="O248" s="3"/>
      <c r="P248" s="3"/>
      <c r="Q248" s="3"/>
      <c r="R248" s="3"/>
    </row>
    <row r="249" spans="1:18" s="2" customFormat="1">
      <c r="A249" s="6">
        <v>248</v>
      </c>
      <c r="B249" t="s">
        <v>520</v>
      </c>
      <c r="C249" t="s">
        <v>521</v>
      </c>
      <c r="D249" s="6">
        <v>139</v>
      </c>
      <c r="E249" t="s">
        <v>20</v>
      </c>
      <c r="F249" s="4">
        <v>26.79</v>
      </c>
      <c r="G249" s="3"/>
      <c r="H249" s="3" t="s">
        <v>21</v>
      </c>
      <c r="I249" s="3"/>
      <c r="J249" s="3"/>
      <c r="K249" s="3"/>
      <c r="L249" s="3"/>
      <c r="M249" s="3"/>
      <c r="N249" s="3"/>
      <c r="O249" s="3"/>
      <c r="P249" s="3"/>
      <c r="Q249" s="3"/>
      <c r="R249" s="3"/>
    </row>
    <row r="250" spans="1:18" s="2" customFormat="1">
      <c r="A250" s="6">
        <v>249</v>
      </c>
      <c r="B250" t="s">
        <v>522</v>
      </c>
      <c r="C250" t="s">
        <v>523</v>
      </c>
      <c r="D250" s="6">
        <v>9</v>
      </c>
      <c r="E250" t="s">
        <v>20</v>
      </c>
      <c r="F250" s="4">
        <v>26.79</v>
      </c>
      <c r="G250" s="3"/>
      <c r="H250" s="3"/>
      <c r="I250" s="3" t="s">
        <v>21</v>
      </c>
      <c r="J250" s="3"/>
      <c r="K250" s="3"/>
      <c r="L250" s="3"/>
      <c r="M250" s="3" t="s">
        <v>21</v>
      </c>
      <c r="N250" s="3"/>
      <c r="O250" s="3"/>
      <c r="P250" s="3"/>
      <c r="Q250" s="3"/>
      <c r="R250" s="3"/>
    </row>
    <row r="251" spans="1:18" s="2" customFormat="1">
      <c r="A251" s="6">
        <v>250</v>
      </c>
      <c r="B251" t="s">
        <v>524</v>
      </c>
      <c r="C251" t="s">
        <v>525</v>
      </c>
      <c r="D251" s="6">
        <v>31</v>
      </c>
      <c r="E251" t="s">
        <v>20</v>
      </c>
      <c r="F251" s="4">
        <v>26.01</v>
      </c>
      <c r="G251" s="3"/>
      <c r="H251" s="3" t="s">
        <v>21</v>
      </c>
      <c r="I251" s="3"/>
      <c r="J251" s="3"/>
      <c r="K251" s="3"/>
      <c r="L251" s="3"/>
      <c r="M251" s="3"/>
      <c r="N251" s="3"/>
      <c r="O251" s="3"/>
      <c r="P251" s="3"/>
      <c r="Q251" s="3"/>
      <c r="R251" s="3"/>
    </row>
    <row r="252" spans="1:18" s="2" customFormat="1">
      <c r="A252" s="6">
        <v>251</v>
      </c>
      <c r="B252" t="s">
        <v>526</v>
      </c>
      <c r="C252" t="s">
        <v>527</v>
      </c>
      <c r="D252" s="6">
        <v>14</v>
      </c>
      <c r="E252" t="s">
        <v>20</v>
      </c>
      <c r="F252" s="4">
        <v>25.82</v>
      </c>
      <c r="G252" s="3" t="s">
        <v>21</v>
      </c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</row>
    <row r="253" spans="1:18" s="2" customFormat="1">
      <c r="A253" s="6">
        <v>252</v>
      </c>
      <c r="B253" t="s">
        <v>528</v>
      </c>
      <c r="C253" t="s">
        <v>529</v>
      </c>
      <c r="D253" s="6">
        <v>18</v>
      </c>
      <c r="E253" t="s">
        <v>20</v>
      </c>
      <c r="F253" s="4">
        <v>25.67</v>
      </c>
      <c r="G253" s="3"/>
      <c r="H253" s="3" t="s">
        <v>21</v>
      </c>
      <c r="I253" s="3"/>
      <c r="J253" s="3"/>
      <c r="K253" s="3"/>
      <c r="L253" s="3"/>
      <c r="M253" s="3"/>
      <c r="N253" s="3"/>
      <c r="O253" s="3"/>
      <c r="P253" s="3"/>
      <c r="Q253" s="3"/>
      <c r="R253" s="3"/>
    </row>
    <row r="254" spans="1:18" s="2" customFormat="1">
      <c r="A254" s="6">
        <v>253</v>
      </c>
      <c r="B254" t="s">
        <v>530</v>
      </c>
      <c r="C254" t="s">
        <v>531</v>
      </c>
      <c r="D254" s="6">
        <v>118</v>
      </c>
      <c r="E254" t="s">
        <v>20</v>
      </c>
      <c r="F254" s="4">
        <v>25.29</v>
      </c>
      <c r="G254" s="3" t="s">
        <v>21</v>
      </c>
      <c r="H254" s="3"/>
      <c r="I254" s="3"/>
      <c r="J254" s="3"/>
      <c r="K254" s="3"/>
      <c r="L254" s="3"/>
      <c r="M254" s="3" t="s">
        <v>21</v>
      </c>
      <c r="N254" s="3"/>
      <c r="O254" s="3"/>
      <c r="P254" s="3"/>
      <c r="Q254" s="3"/>
      <c r="R254" s="3"/>
    </row>
    <row r="255" spans="1:18" s="2" customFormat="1">
      <c r="A255" s="6">
        <v>254</v>
      </c>
      <c r="B255" t="s">
        <v>532</v>
      </c>
      <c r="C255" t="s">
        <v>533</v>
      </c>
      <c r="D255" s="6">
        <v>10</v>
      </c>
      <c r="E255" t="s">
        <v>20</v>
      </c>
      <c r="F255" s="4">
        <v>24.89</v>
      </c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</row>
    <row r="256" spans="1:18" s="2" customFormat="1">
      <c r="A256" s="6">
        <v>255</v>
      </c>
      <c r="B256" t="s">
        <v>534</v>
      </c>
      <c r="C256" t="s">
        <v>535</v>
      </c>
      <c r="D256" s="6">
        <v>2</v>
      </c>
      <c r="E256" t="s">
        <v>20</v>
      </c>
      <c r="F256" s="4">
        <v>24.14</v>
      </c>
      <c r="G256" s="3"/>
      <c r="H256" s="3"/>
      <c r="I256" s="3"/>
      <c r="J256" s="3" t="s">
        <v>21</v>
      </c>
      <c r="K256" s="3"/>
      <c r="L256" s="3"/>
      <c r="M256" s="3"/>
      <c r="N256" s="3"/>
      <c r="O256" s="3"/>
      <c r="P256" s="3"/>
      <c r="Q256" s="3"/>
      <c r="R256" s="3"/>
    </row>
    <row r="257" spans="1:18" s="2" customFormat="1">
      <c r="A257" s="6">
        <v>256</v>
      </c>
      <c r="B257" t="s">
        <v>536</v>
      </c>
      <c r="C257" t="s">
        <v>537</v>
      </c>
      <c r="D257" s="6">
        <v>1</v>
      </c>
      <c r="E257" t="s">
        <v>20</v>
      </c>
      <c r="F257" s="4">
        <v>23.44</v>
      </c>
      <c r="G257" s="3"/>
      <c r="H257" s="3" t="s">
        <v>21</v>
      </c>
      <c r="I257" s="3"/>
      <c r="J257" s="3"/>
      <c r="K257" s="3"/>
      <c r="L257" s="3"/>
      <c r="M257" s="3" t="s">
        <v>21</v>
      </c>
      <c r="N257" s="3"/>
      <c r="O257" s="3"/>
      <c r="P257" s="3"/>
      <c r="Q257" s="3"/>
      <c r="R257" s="3"/>
    </row>
    <row r="258" spans="1:18" s="2" customFormat="1">
      <c r="A258" s="6">
        <v>257</v>
      </c>
      <c r="B258" t="s">
        <v>538</v>
      </c>
      <c r="C258" t="s">
        <v>539</v>
      </c>
      <c r="D258" s="6">
        <v>129</v>
      </c>
      <c r="E258" t="s">
        <v>41</v>
      </c>
      <c r="F258" s="4">
        <v>23.03</v>
      </c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 t="s">
        <v>42</v>
      </c>
    </row>
    <row r="259" spans="1:18" s="2" customFormat="1">
      <c r="A259" s="6">
        <v>258</v>
      </c>
      <c r="B259" t="s">
        <v>540</v>
      </c>
      <c r="C259" t="s">
        <v>541</v>
      </c>
      <c r="D259" s="6">
        <v>4</v>
      </c>
      <c r="E259" t="s">
        <v>20</v>
      </c>
      <c r="F259" s="4">
        <v>22.57</v>
      </c>
      <c r="G259" s="3"/>
      <c r="H259" s="3"/>
      <c r="I259" s="3" t="s">
        <v>21</v>
      </c>
      <c r="J259" s="3"/>
      <c r="K259" s="3"/>
      <c r="L259" s="3"/>
      <c r="M259" s="3"/>
      <c r="N259" s="3"/>
      <c r="O259" s="3"/>
      <c r="P259" s="3"/>
      <c r="Q259" s="3"/>
      <c r="R259" s="3"/>
    </row>
    <row r="260" spans="1:18" s="2" customFormat="1">
      <c r="A260" s="6">
        <v>259</v>
      </c>
      <c r="B260" t="s">
        <v>542</v>
      </c>
      <c r="C260" t="s">
        <v>543</v>
      </c>
      <c r="D260" s="6">
        <v>2</v>
      </c>
      <c r="E260" t="s">
        <v>41</v>
      </c>
      <c r="F260" s="4">
        <v>22.39</v>
      </c>
      <c r="G260" s="3"/>
      <c r="H260" s="3"/>
      <c r="I260" s="3"/>
      <c r="J260" s="3" t="s">
        <v>21</v>
      </c>
      <c r="K260" s="3"/>
      <c r="L260" s="3"/>
      <c r="M260" s="3"/>
      <c r="N260" s="3"/>
      <c r="O260" s="3"/>
      <c r="P260" s="3"/>
      <c r="Q260" s="3"/>
      <c r="R260" s="3"/>
    </row>
    <row r="261" spans="1:18" s="2" customFormat="1">
      <c r="A261" s="6">
        <v>260</v>
      </c>
      <c r="B261" t="s">
        <v>544</v>
      </c>
      <c r="C261" t="s">
        <v>545</v>
      </c>
      <c r="D261" s="6">
        <v>17.350000000000001</v>
      </c>
      <c r="E261" t="s">
        <v>546</v>
      </c>
      <c r="F261" s="4">
        <v>22.36</v>
      </c>
      <c r="G261" s="3" t="s">
        <v>21</v>
      </c>
      <c r="H261" s="3" t="s">
        <v>21</v>
      </c>
      <c r="I261" s="3"/>
      <c r="J261" s="3"/>
      <c r="K261" s="3"/>
      <c r="L261" s="3"/>
      <c r="M261" s="3"/>
      <c r="N261" s="3"/>
      <c r="O261" s="3"/>
      <c r="P261" s="3"/>
      <c r="Q261" s="3"/>
      <c r="R261" s="3"/>
    </row>
    <row r="262" spans="1:18" s="2" customFormat="1">
      <c r="A262" s="6">
        <v>261</v>
      </c>
      <c r="B262" t="s">
        <v>547</v>
      </c>
      <c r="C262" t="s">
        <v>548</v>
      </c>
      <c r="D262" s="6">
        <v>4</v>
      </c>
      <c r="E262" t="s">
        <v>41</v>
      </c>
      <c r="F262" s="4">
        <v>22.1</v>
      </c>
      <c r="G262" s="3"/>
      <c r="H262" s="3" t="s">
        <v>21</v>
      </c>
      <c r="I262" s="3"/>
      <c r="J262" s="3"/>
      <c r="K262" s="3"/>
      <c r="L262" s="3"/>
      <c r="M262" s="3"/>
      <c r="N262" s="3"/>
      <c r="O262" s="3"/>
      <c r="P262" s="3"/>
      <c r="Q262" s="3"/>
      <c r="R262" s="3"/>
    </row>
    <row r="263" spans="1:18" s="2" customFormat="1">
      <c r="A263" s="6">
        <v>262</v>
      </c>
      <c r="B263" t="s">
        <v>549</v>
      </c>
      <c r="C263" t="s">
        <v>550</v>
      </c>
      <c r="D263" s="6">
        <v>6</v>
      </c>
      <c r="E263" t="s">
        <v>20</v>
      </c>
      <c r="F263" s="4">
        <v>21.09</v>
      </c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</row>
    <row r="264" spans="1:18" s="2" customFormat="1">
      <c r="A264" s="6">
        <v>263</v>
      </c>
      <c r="B264" t="s">
        <v>551</v>
      </c>
      <c r="C264" t="s">
        <v>552</v>
      </c>
      <c r="D264" s="6">
        <v>12</v>
      </c>
      <c r="E264" t="s">
        <v>41</v>
      </c>
      <c r="F264" s="4">
        <v>20.49</v>
      </c>
      <c r="G264" s="3" t="s">
        <v>21</v>
      </c>
      <c r="H264" s="3"/>
      <c r="I264" s="3"/>
      <c r="J264" s="3"/>
      <c r="K264" s="3"/>
      <c r="L264" s="3"/>
      <c r="M264" s="3" t="s">
        <v>21</v>
      </c>
      <c r="N264" s="3"/>
      <c r="O264" s="3"/>
      <c r="P264" s="3"/>
      <c r="Q264" s="3"/>
      <c r="R264" s="3"/>
    </row>
    <row r="265" spans="1:18" s="2" customFormat="1">
      <c r="A265" s="6">
        <v>264</v>
      </c>
      <c r="B265" t="s">
        <v>553</v>
      </c>
      <c r="C265" t="s">
        <v>554</v>
      </c>
      <c r="D265" s="6">
        <v>4</v>
      </c>
      <c r="E265" t="s">
        <v>20</v>
      </c>
      <c r="F265" s="4">
        <v>20.11</v>
      </c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 t="s">
        <v>42</v>
      </c>
    </row>
    <row r="266" spans="1:18" s="2" customFormat="1">
      <c r="A266" s="6">
        <v>265</v>
      </c>
      <c r="B266" t="s">
        <v>555</v>
      </c>
      <c r="C266" t="s">
        <v>556</v>
      </c>
      <c r="D266" s="6">
        <v>4</v>
      </c>
      <c r="E266" t="s">
        <v>20</v>
      </c>
      <c r="F266" s="4">
        <v>20.11</v>
      </c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 t="s">
        <v>42</v>
      </c>
    </row>
    <row r="267" spans="1:18" s="2" customFormat="1">
      <c r="A267" s="6">
        <v>266</v>
      </c>
      <c r="B267" t="s">
        <v>557</v>
      </c>
      <c r="C267" t="s">
        <v>558</v>
      </c>
      <c r="D267" s="6">
        <v>2</v>
      </c>
      <c r="E267" t="s">
        <v>20</v>
      </c>
      <c r="F267" s="4">
        <v>20.09</v>
      </c>
      <c r="G267" s="3" t="s">
        <v>21</v>
      </c>
      <c r="H267" s="3" t="s">
        <v>21</v>
      </c>
      <c r="I267" s="3"/>
      <c r="J267" s="3"/>
      <c r="K267" s="3"/>
      <c r="L267" s="3"/>
      <c r="M267" s="3"/>
      <c r="N267" s="3"/>
      <c r="O267" s="3"/>
      <c r="P267" s="3"/>
      <c r="Q267" s="3"/>
      <c r="R267" s="3"/>
    </row>
    <row r="268" spans="1:18" s="2" customFormat="1">
      <c r="A268" s="6">
        <v>267</v>
      </c>
      <c r="B268" t="s">
        <v>559</v>
      </c>
      <c r="C268" t="s">
        <v>560</v>
      </c>
      <c r="D268" s="6">
        <v>2</v>
      </c>
      <c r="E268" t="s">
        <v>20</v>
      </c>
      <c r="F268" s="4">
        <v>19.059999999999999</v>
      </c>
      <c r="G268" s="3"/>
      <c r="H268" s="3" t="s">
        <v>21</v>
      </c>
      <c r="I268" s="3"/>
      <c r="J268" s="3"/>
      <c r="K268" s="3"/>
      <c r="L268" s="3"/>
      <c r="M268" s="3"/>
      <c r="N268" s="3"/>
      <c r="O268" s="3"/>
      <c r="P268" s="3"/>
      <c r="Q268" s="3"/>
      <c r="R268" s="3"/>
    </row>
    <row r="269" spans="1:18" s="2" customFormat="1">
      <c r="A269" s="6">
        <v>268</v>
      </c>
      <c r="B269" t="s">
        <v>561</v>
      </c>
      <c r="C269" t="s">
        <v>562</v>
      </c>
      <c r="D269" s="6">
        <v>14</v>
      </c>
      <c r="E269" t="s">
        <v>20</v>
      </c>
      <c r="F269" s="4">
        <v>18.43</v>
      </c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</row>
    <row r="270" spans="1:18" s="2" customFormat="1">
      <c r="A270" s="6">
        <v>269</v>
      </c>
      <c r="B270" t="s">
        <v>563</v>
      </c>
      <c r="C270" t="s">
        <v>564</v>
      </c>
      <c r="D270" s="6">
        <f>30+26</f>
        <v>56</v>
      </c>
      <c r="E270" t="s">
        <v>41</v>
      </c>
      <c r="F270" s="4">
        <v>18.21</v>
      </c>
      <c r="G270" s="3"/>
      <c r="H270" s="3" t="s">
        <v>21</v>
      </c>
      <c r="I270" s="3"/>
      <c r="J270" s="3"/>
      <c r="K270" s="3"/>
      <c r="L270" s="3"/>
      <c r="M270" s="3"/>
      <c r="N270" s="3"/>
      <c r="O270" s="3" t="s">
        <v>21</v>
      </c>
      <c r="P270" s="3"/>
      <c r="Q270" s="3"/>
      <c r="R270" s="3"/>
    </row>
    <row r="271" spans="1:18" s="2" customFormat="1">
      <c r="A271" s="6">
        <v>270</v>
      </c>
      <c r="B271" t="s">
        <v>565</v>
      </c>
      <c r="C271" t="s">
        <v>566</v>
      </c>
      <c r="D271" s="6">
        <v>13</v>
      </c>
      <c r="E271" t="s">
        <v>20</v>
      </c>
      <c r="F271" s="4">
        <v>17.86</v>
      </c>
      <c r="G271" s="3"/>
      <c r="H271" s="3" t="s">
        <v>21</v>
      </c>
      <c r="I271" s="3"/>
      <c r="J271" s="3"/>
      <c r="K271" s="3"/>
      <c r="L271" s="3"/>
      <c r="M271" s="3"/>
      <c r="N271" s="3"/>
      <c r="O271" s="3"/>
      <c r="P271" s="3"/>
      <c r="Q271" s="3"/>
      <c r="R271" s="3"/>
    </row>
    <row r="272" spans="1:18" s="2" customFormat="1">
      <c r="A272" s="6">
        <v>271</v>
      </c>
      <c r="B272" t="s">
        <v>567</v>
      </c>
      <c r="C272" t="s">
        <v>568</v>
      </c>
      <c r="D272" s="6">
        <v>4</v>
      </c>
      <c r="E272" t="s">
        <v>20</v>
      </c>
      <c r="F272" s="4">
        <v>17.86</v>
      </c>
      <c r="G272" s="3"/>
      <c r="H272" s="3" t="s">
        <v>21</v>
      </c>
      <c r="I272" s="3"/>
      <c r="J272" s="3"/>
      <c r="K272" s="3"/>
      <c r="L272" s="3"/>
      <c r="M272" s="3"/>
      <c r="N272" s="3"/>
      <c r="O272" s="3"/>
      <c r="P272" s="3"/>
      <c r="Q272" s="3"/>
      <c r="R272" s="3"/>
    </row>
    <row r="273" spans="1:18" s="2" customFormat="1">
      <c r="A273" s="6">
        <v>272</v>
      </c>
      <c r="B273" t="s">
        <v>569</v>
      </c>
      <c r="C273" t="s">
        <v>570</v>
      </c>
      <c r="D273" s="6">
        <v>2</v>
      </c>
      <c r="E273" t="s">
        <v>20</v>
      </c>
      <c r="F273" s="4">
        <v>17.75</v>
      </c>
      <c r="G273" s="3"/>
      <c r="H273" s="3"/>
      <c r="I273" s="3"/>
      <c r="J273" s="3"/>
      <c r="K273" s="3"/>
      <c r="L273" s="3"/>
      <c r="M273" s="3"/>
      <c r="N273" s="3" t="s">
        <v>21</v>
      </c>
      <c r="O273" s="3"/>
      <c r="P273" s="3"/>
      <c r="Q273" s="3"/>
      <c r="R273" s="3"/>
    </row>
    <row r="274" spans="1:18" s="2" customFormat="1">
      <c r="A274" s="6">
        <v>273</v>
      </c>
      <c r="B274" t="s">
        <v>571</v>
      </c>
      <c r="C274" t="s">
        <v>572</v>
      </c>
      <c r="D274" s="6">
        <v>14</v>
      </c>
      <c r="E274" t="s">
        <v>20</v>
      </c>
      <c r="F274" s="4">
        <v>17.72</v>
      </c>
      <c r="G274" s="3" t="s">
        <v>21</v>
      </c>
      <c r="H274" s="3" t="s">
        <v>21</v>
      </c>
      <c r="I274" s="3"/>
      <c r="J274" s="3"/>
      <c r="K274" s="3"/>
      <c r="L274" s="3"/>
      <c r="M274" s="3"/>
      <c r="N274" s="3"/>
      <c r="O274" s="3"/>
      <c r="P274" s="3"/>
      <c r="Q274" s="3"/>
      <c r="R274" s="3"/>
    </row>
    <row r="275" spans="1:18" s="2" customFormat="1">
      <c r="A275" s="6">
        <v>274</v>
      </c>
      <c r="B275" t="s">
        <v>573</v>
      </c>
      <c r="C275" t="s">
        <v>574</v>
      </c>
      <c r="D275" s="6">
        <v>21</v>
      </c>
      <c r="E275" t="s">
        <v>41</v>
      </c>
      <c r="F275" s="4">
        <v>17.59</v>
      </c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 t="s">
        <v>42</v>
      </c>
    </row>
    <row r="276" spans="1:18" s="2" customFormat="1">
      <c r="A276" s="6">
        <v>275</v>
      </c>
      <c r="B276" t="s">
        <v>575</v>
      </c>
      <c r="C276" t="s">
        <v>576</v>
      </c>
      <c r="D276" s="6">
        <f>10+72+47</f>
        <v>129</v>
      </c>
      <c r="E276" t="s">
        <v>20</v>
      </c>
      <c r="F276" s="4">
        <v>17.079999999999998</v>
      </c>
      <c r="G276" s="3" t="s">
        <v>21</v>
      </c>
      <c r="H276" s="3"/>
      <c r="I276" s="3"/>
      <c r="J276" s="3"/>
      <c r="K276" s="3"/>
      <c r="L276" s="3"/>
      <c r="M276" s="3" t="s">
        <v>21</v>
      </c>
      <c r="N276" s="3"/>
      <c r="O276" s="3" t="s">
        <v>21</v>
      </c>
      <c r="P276" s="3"/>
      <c r="Q276" s="3"/>
      <c r="R276" s="3"/>
    </row>
    <row r="277" spans="1:18" s="2" customFormat="1">
      <c r="A277" s="6">
        <v>276</v>
      </c>
      <c r="B277" t="s">
        <v>577</v>
      </c>
      <c r="C277" t="s">
        <v>578</v>
      </c>
      <c r="D277" s="6">
        <f>150+20</f>
        <v>170</v>
      </c>
      <c r="E277" t="s">
        <v>20</v>
      </c>
      <c r="F277" s="4">
        <v>16.96</v>
      </c>
      <c r="G277" s="3"/>
      <c r="H277" s="3"/>
      <c r="I277" s="3" t="s">
        <v>21</v>
      </c>
      <c r="J277" s="3"/>
      <c r="K277" s="3"/>
      <c r="L277" s="3"/>
      <c r="M277" s="3"/>
      <c r="N277" s="3"/>
      <c r="O277" s="3"/>
      <c r="P277" s="3"/>
      <c r="Q277" s="3"/>
      <c r="R277" s="3"/>
    </row>
    <row r="278" spans="1:18" s="2" customFormat="1">
      <c r="A278" s="6">
        <v>277</v>
      </c>
      <c r="B278" t="s">
        <v>579</v>
      </c>
      <c r="C278" t="s">
        <v>580</v>
      </c>
      <c r="D278" s="6">
        <f>80+20</f>
        <v>100</v>
      </c>
      <c r="E278" t="s">
        <v>20</v>
      </c>
      <c r="F278" s="4">
        <v>16.829999999999998</v>
      </c>
      <c r="G278" s="3"/>
      <c r="H278" s="3" t="s">
        <v>21</v>
      </c>
      <c r="I278" s="3"/>
      <c r="J278" s="3"/>
      <c r="K278" s="3"/>
      <c r="L278" s="3"/>
      <c r="M278" s="3"/>
      <c r="N278" s="3"/>
      <c r="O278" s="3"/>
      <c r="P278" s="3"/>
      <c r="Q278" s="3"/>
      <c r="R278" s="3"/>
    </row>
    <row r="279" spans="1:18" s="2" customFormat="1">
      <c r="A279" s="6">
        <v>278</v>
      </c>
      <c r="B279" t="s">
        <v>581</v>
      </c>
      <c r="C279" t="s">
        <v>582</v>
      </c>
      <c r="D279" s="6">
        <v>4</v>
      </c>
      <c r="E279" t="s">
        <v>41</v>
      </c>
      <c r="F279" s="4">
        <v>16.739999999999998</v>
      </c>
      <c r="G279" s="3" t="s">
        <v>21</v>
      </c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</row>
    <row r="280" spans="1:18" s="2" customFormat="1">
      <c r="A280" s="6">
        <v>279</v>
      </c>
      <c r="B280" t="s">
        <v>583</v>
      </c>
      <c r="C280" t="s">
        <v>584</v>
      </c>
      <c r="D280" s="6">
        <v>6</v>
      </c>
      <c r="E280" t="s">
        <v>20</v>
      </c>
      <c r="F280" s="4">
        <v>16.62</v>
      </c>
      <c r="G280" s="3"/>
      <c r="H280" s="3"/>
      <c r="I280" s="3"/>
      <c r="J280" s="3"/>
      <c r="K280" s="3"/>
      <c r="L280" s="3"/>
      <c r="M280" s="3"/>
      <c r="N280" s="3" t="s">
        <v>21</v>
      </c>
      <c r="O280" s="3"/>
      <c r="P280" s="3"/>
      <c r="Q280" s="3"/>
      <c r="R280" s="3"/>
    </row>
    <row r="281" spans="1:18" s="2" customFormat="1">
      <c r="A281" s="6">
        <v>280</v>
      </c>
      <c r="B281" t="s">
        <v>585</v>
      </c>
      <c r="C281" t="s">
        <v>586</v>
      </c>
      <c r="D281" s="6">
        <v>82</v>
      </c>
      <c r="E281" t="s">
        <v>20</v>
      </c>
      <c r="F281" s="4">
        <v>16.18</v>
      </c>
      <c r="G281" s="12" t="s">
        <v>21</v>
      </c>
      <c r="H281" s="3"/>
      <c r="I281" s="3"/>
      <c r="J281" s="3" t="s">
        <v>21</v>
      </c>
      <c r="K281" s="3" t="s">
        <v>21</v>
      </c>
      <c r="L281" s="3"/>
      <c r="M281" s="3" t="s">
        <v>21</v>
      </c>
      <c r="N281" s="3"/>
      <c r="O281" s="3"/>
      <c r="P281" s="3"/>
      <c r="Q281" s="3"/>
      <c r="R281" s="3"/>
    </row>
    <row r="282" spans="1:18" s="2" customFormat="1">
      <c r="A282" s="6">
        <v>281</v>
      </c>
      <c r="B282" t="s">
        <v>587</v>
      </c>
      <c r="C282" t="s">
        <v>588</v>
      </c>
      <c r="D282" s="6">
        <f>50+30</f>
        <v>80</v>
      </c>
      <c r="E282" t="s">
        <v>41</v>
      </c>
      <c r="F282" s="4">
        <v>16.07</v>
      </c>
      <c r="G282" s="3"/>
      <c r="H282" s="3" t="s">
        <v>21</v>
      </c>
      <c r="I282" s="3"/>
      <c r="J282" s="3"/>
      <c r="K282" s="3"/>
      <c r="L282" s="3"/>
      <c r="M282" s="3"/>
      <c r="N282" s="3"/>
      <c r="O282" s="3"/>
      <c r="P282" s="3"/>
      <c r="Q282" s="3"/>
      <c r="R282" s="3"/>
    </row>
    <row r="283" spans="1:18" s="2" customFormat="1">
      <c r="A283" s="6">
        <v>282</v>
      </c>
      <c r="B283" t="s">
        <v>589</v>
      </c>
      <c r="C283" t="s">
        <v>590</v>
      </c>
      <c r="D283" s="6">
        <f>22+40+4</f>
        <v>66</v>
      </c>
      <c r="E283" t="s">
        <v>20</v>
      </c>
      <c r="F283" s="4">
        <v>15.85</v>
      </c>
      <c r="G283" s="3"/>
      <c r="H283" s="3"/>
      <c r="I283" s="3" t="s">
        <v>21</v>
      </c>
      <c r="J283" s="16" t="s">
        <v>21</v>
      </c>
      <c r="K283" s="3" t="s">
        <v>21</v>
      </c>
      <c r="L283" s="3"/>
      <c r="M283" s="3" t="s">
        <v>21</v>
      </c>
      <c r="N283" s="3"/>
      <c r="O283" s="3"/>
      <c r="P283" s="3"/>
      <c r="Q283" s="3"/>
      <c r="R283" s="3"/>
    </row>
    <row r="284" spans="1:18" s="2" customFormat="1">
      <c r="A284" s="6">
        <v>283</v>
      </c>
      <c r="B284" t="s">
        <v>591</v>
      </c>
      <c r="C284" t="s">
        <v>592</v>
      </c>
      <c r="D284" s="6">
        <v>18</v>
      </c>
      <c r="E284" t="s">
        <v>20</v>
      </c>
      <c r="F284" s="4">
        <v>15.63</v>
      </c>
      <c r="G284" s="3" t="s">
        <v>21</v>
      </c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</row>
    <row r="285" spans="1:18" s="2" customFormat="1">
      <c r="A285" s="6">
        <v>284</v>
      </c>
      <c r="B285" t="s">
        <v>593</v>
      </c>
      <c r="C285" t="s">
        <v>594</v>
      </c>
      <c r="D285" s="6">
        <v>27</v>
      </c>
      <c r="E285" t="s">
        <v>20</v>
      </c>
      <c r="F285" s="4">
        <v>15.57</v>
      </c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 t="s">
        <v>21</v>
      </c>
    </row>
    <row r="286" spans="1:18" s="2" customFormat="1">
      <c r="A286" s="6">
        <v>285</v>
      </c>
      <c r="B286" t="s">
        <v>595</v>
      </c>
      <c r="C286" t="s">
        <v>596</v>
      </c>
      <c r="D286" s="6">
        <f>100+146</f>
        <v>246</v>
      </c>
      <c r="E286" t="s">
        <v>41</v>
      </c>
      <c r="F286" s="4">
        <v>15.51</v>
      </c>
      <c r="G286" s="3" t="s">
        <v>21</v>
      </c>
      <c r="H286" s="3"/>
      <c r="I286" s="3"/>
      <c r="J286" s="3"/>
      <c r="K286" s="3"/>
      <c r="L286" s="3"/>
      <c r="M286" s="3" t="s">
        <v>21</v>
      </c>
      <c r="N286" s="3"/>
      <c r="O286" s="3"/>
      <c r="P286" s="3"/>
      <c r="Q286" s="3"/>
      <c r="R286" s="3"/>
    </row>
    <row r="287" spans="1:18" s="2" customFormat="1">
      <c r="A287" s="6">
        <v>286</v>
      </c>
      <c r="B287" t="s">
        <v>597</v>
      </c>
      <c r="C287" t="s">
        <v>598</v>
      </c>
      <c r="D287" s="6">
        <v>239</v>
      </c>
      <c r="E287" t="s">
        <v>20</v>
      </c>
      <c r="F287" s="4">
        <v>15.46</v>
      </c>
      <c r="G287" s="3"/>
      <c r="H287" s="3" t="s">
        <v>21</v>
      </c>
      <c r="I287" s="3"/>
      <c r="J287" s="3"/>
      <c r="K287" s="3"/>
      <c r="L287" s="3"/>
      <c r="M287" s="3"/>
      <c r="N287" s="3"/>
      <c r="O287" s="3"/>
      <c r="P287" s="3"/>
      <c r="Q287" s="3"/>
      <c r="R287" s="3"/>
    </row>
    <row r="288" spans="1:18" s="2" customFormat="1">
      <c r="A288" s="6">
        <v>287</v>
      </c>
      <c r="B288" t="s">
        <v>599</v>
      </c>
      <c r="C288" t="s">
        <v>600</v>
      </c>
      <c r="D288" s="6">
        <v>3</v>
      </c>
      <c r="E288" t="s">
        <v>20</v>
      </c>
      <c r="F288" s="4">
        <v>15.26</v>
      </c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 t="s">
        <v>42</v>
      </c>
    </row>
    <row r="289" spans="1:18" s="2" customFormat="1">
      <c r="A289" s="6">
        <v>288</v>
      </c>
      <c r="B289" t="s">
        <v>601</v>
      </c>
      <c r="C289" t="s">
        <v>602</v>
      </c>
      <c r="D289" s="6">
        <v>14</v>
      </c>
      <c r="E289" t="s">
        <v>20</v>
      </c>
      <c r="F289" s="4">
        <v>14.06</v>
      </c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 t="s">
        <v>42</v>
      </c>
    </row>
    <row r="290" spans="1:18" s="2" customFormat="1">
      <c r="A290" s="6">
        <v>289</v>
      </c>
      <c r="B290" t="s">
        <v>603</v>
      </c>
      <c r="C290" t="s">
        <v>604</v>
      </c>
      <c r="D290" s="6">
        <f>378-35</f>
        <v>343</v>
      </c>
      <c r="E290" t="s">
        <v>20</v>
      </c>
      <c r="F290" s="4">
        <v>13.95</v>
      </c>
      <c r="G290" s="3"/>
      <c r="H290" s="3" t="s">
        <v>21</v>
      </c>
      <c r="I290" s="3"/>
      <c r="J290" s="3"/>
      <c r="K290" s="3"/>
      <c r="L290" s="3"/>
      <c r="M290" s="3"/>
      <c r="N290" s="3"/>
      <c r="O290" s="3"/>
      <c r="P290" s="3"/>
      <c r="Q290" s="3"/>
      <c r="R290" s="3"/>
    </row>
    <row r="291" spans="1:18" s="2" customFormat="1">
      <c r="A291" s="6">
        <v>290</v>
      </c>
      <c r="B291" t="s">
        <v>605</v>
      </c>
      <c r="C291" t="s">
        <v>606</v>
      </c>
      <c r="D291" s="6">
        <v>5</v>
      </c>
      <c r="E291" t="s">
        <v>20</v>
      </c>
      <c r="F291" s="4">
        <v>13.49</v>
      </c>
      <c r="G291" s="3" t="s">
        <v>21</v>
      </c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</row>
    <row r="292" spans="1:18" s="2" customFormat="1">
      <c r="A292" s="6">
        <v>291</v>
      </c>
      <c r="B292" t="s">
        <v>607</v>
      </c>
      <c r="C292" t="s">
        <v>608</v>
      </c>
      <c r="D292" s="6">
        <v>38</v>
      </c>
      <c r="E292" t="s">
        <v>20</v>
      </c>
      <c r="F292" s="4">
        <v>13.49</v>
      </c>
      <c r="G292" s="3" t="s">
        <v>21</v>
      </c>
      <c r="H292" s="3" t="s">
        <v>21</v>
      </c>
      <c r="I292" s="3"/>
      <c r="J292" s="3"/>
      <c r="K292" s="3"/>
      <c r="L292" s="3"/>
      <c r="M292" s="3" t="s">
        <v>21</v>
      </c>
      <c r="N292" s="3"/>
      <c r="O292" s="3"/>
      <c r="P292" s="3"/>
      <c r="Q292" s="3"/>
      <c r="R292" s="3"/>
    </row>
    <row r="293" spans="1:18" s="2" customFormat="1">
      <c r="A293" s="6">
        <v>292</v>
      </c>
      <c r="B293" t="s">
        <v>609</v>
      </c>
      <c r="C293" t="s">
        <v>610</v>
      </c>
      <c r="D293" s="6">
        <f>4+76</f>
        <v>80</v>
      </c>
      <c r="E293" t="s">
        <v>20</v>
      </c>
      <c r="F293" s="4">
        <v>13.39</v>
      </c>
      <c r="G293" s="3"/>
      <c r="H293" s="3" t="s">
        <v>21</v>
      </c>
      <c r="I293" s="3"/>
      <c r="J293" s="3"/>
      <c r="K293" s="3"/>
      <c r="L293" s="3"/>
      <c r="M293" s="3"/>
      <c r="N293" s="3"/>
      <c r="O293" s="3"/>
      <c r="P293" s="3"/>
      <c r="Q293" s="3"/>
      <c r="R293" s="3"/>
    </row>
    <row r="294" spans="1:18" s="2" customFormat="1">
      <c r="A294" s="6">
        <v>293</v>
      </c>
      <c r="B294" t="s">
        <v>611</v>
      </c>
      <c r="C294" t="s">
        <v>612</v>
      </c>
      <c r="D294" s="6">
        <v>40</v>
      </c>
      <c r="E294" t="s">
        <v>20</v>
      </c>
      <c r="F294" s="4">
        <v>13.39</v>
      </c>
      <c r="G294" s="3"/>
      <c r="H294" s="3" t="s">
        <v>21</v>
      </c>
      <c r="I294" s="3"/>
      <c r="J294" s="3"/>
      <c r="K294" s="3"/>
      <c r="L294" s="3"/>
      <c r="M294" s="3"/>
      <c r="N294" s="3"/>
      <c r="O294" s="3"/>
      <c r="P294" s="3"/>
      <c r="Q294" s="3"/>
      <c r="R294" s="3"/>
    </row>
    <row r="295" spans="1:18" s="2" customFormat="1">
      <c r="A295" s="6">
        <v>294</v>
      </c>
      <c r="B295" t="s">
        <v>613</v>
      </c>
      <c r="C295" t="s">
        <v>614</v>
      </c>
      <c r="D295" s="6">
        <v>1</v>
      </c>
      <c r="E295" t="s">
        <v>20</v>
      </c>
      <c r="F295" s="4">
        <v>13.39</v>
      </c>
      <c r="G295" s="3"/>
      <c r="H295" s="3"/>
      <c r="I295" s="3"/>
      <c r="J295" s="3"/>
      <c r="K295" s="3"/>
      <c r="L295" s="3"/>
      <c r="M295" s="3"/>
      <c r="N295" s="3" t="s">
        <v>21</v>
      </c>
      <c r="O295" s="3"/>
      <c r="P295" s="3"/>
      <c r="Q295" s="3"/>
      <c r="R295" s="3"/>
    </row>
    <row r="296" spans="1:18" s="2" customFormat="1">
      <c r="A296" s="6">
        <v>295</v>
      </c>
      <c r="B296" t="s">
        <v>615</v>
      </c>
      <c r="C296" t="s">
        <v>616</v>
      </c>
      <c r="D296" s="6">
        <v>4</v>
      </c>
      <c r="E296" t="s">
        <v>20</v>
      </c>
      <c r="F296" s="4">
        <v>13.28</v>
      </c>
      <c r="G296" s="3"/>
      <c r="H296" s="3" t="s">
        <v>21</v>
      </c>
      <c r="I296" s="3"/>
      <c r="J296" s="3"/>
      <c r="K296" s="3"/>
      <c r="L296" s="3"/>
      <c r="M296" s="3"/>
      <c r="N296" s="3"/>
      <c r="O296" s="3"/>
      <c r="P296" s="3"/>
      <c r="Q296" s="3"/>
      <c r="R296" s="3"/>
    </row>
    <row r="297" spans="1:18" s="2" customFormat="1">
      <c r="A297" s="6">
        <v>296</v>
      </c>
      <c r="B297" t="s">
        <v>617</v>
      </c>
      <c r="C297" t="s">
        <v>618</v>
      </c>
      <c r="D297" s="6">
        <v>98</v>
      </c>
      <c r="E297" t="s">
        <v>41</v>
      </c>
      <c r="F297" s="4">
        <v>12.86</v>
      </c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 t="s">
        <v>42</v>
      </c>
    </row>
    <row r="298" spans="1:18" s="2" customFormat="1">
      <c r="A298" s="6">
        <v>297</v>
      </c>
      <c r="B298" t="s">
        <v>619</v>
      </c>
      <c r="C298" t="s">
        <v>620</v>
      </c>
      <c r="D298" s="6">
        <v>97</v>
      </c>
      <c r="E298" t="s">
        <v>20</v>
      </c>
      <c r="F298" s="4">
        <v>12.84</v>
      </c>
      <c r="G298" s="3"/>
      <c r="H298" s="3" t="s">
        <v>21</v>
      </c>
      <c r="I298" s="3"/>
      <c r="J298" s="3"/>
      <c r="K298" s="3"/>
      <c r="L298" s="3"/>
      <c r="M298" s="3"/>
      <c r="N298" s="3"/>
      <c r="O298" s="3"/>
      <c r="P298" s="3"/>
      <c r="Q298" s="3"/>
      <c r="R298" s="3"/>
    </row>
    <row r="299" spans="1:18" s="2" customFormat="1">
      <c r="A299" s="6">
        <v>298</v>
      </c>
      <c r="B299" t="s">
        <v>621</v>
      </c>
      <c r="C299" t="s">
        <v>622</v>
      </c>
      <c r="D299" s="6">
        <v>100</v>
      </c>
      <c r="E299" t="s">
        <v>20</v>
      </c>
      <c r="F299" s="4">
        <v>12.84</v>
      </c>
      <c r="G299" s="3"/>
      <c r="H299" s="3" t="s">
        <v>21</v>
      </c>
      <c r="I299" s="3"/>
      <c r="J299" s="3"/>
      <c r="K299" s="3"/>
      <c r="L299" s="3"/>
      <c r="M299" s="3"/>
      <c r="N299" s="3"/>
      <c r="O299" s="3"/>
      <c r="P299" s="3"/>
      <c r="Q299" s="3"/>
      <c r="R299" s="3"/>
    </row>
    <row r="300" spans="1:18" s="2" customFormat="1">
      <c r="A300" s="6">
        <v>299</v>
      </c>
      <c r="B300" t="s">
        <v>623</v>
      </c>
      <c r="C300" t="s">
        <v>624</v>
      </c>
      <c r="D300" s="6">
        <v>15</v>
      </c>
      <c r="E300" t="s">
        <v>20</v>
      </c>
      <c r="F300" s="4">
        <v>12.7</v>
      </c>
      <c r="G300" s="3"/>
      <c r="H300" s="3"/>
      <c r="I300" s="3" t="s">
        <v>21</v>
      </c>
      <c r="J300" s="3"/>
      <c r="K300" s="3"/>
      <c r="L300" s="3"/>
      <c r="M300" s="3"/>
      <c r="N300" s="3"/>
      <c r="O300" s="3"/>
      <c r="P300" s="3"/>
      <c r="Q300" s="3"/>
      <c r="R300" s="3"/>
    </row>
    <row r="301" spans="1:18" s="2" customFormat="1">
      <c r="A301" s="6">
        <v>300</v>
      </c>
      <c r="B301" t="s">
        <v>625</v>
      </c>
      <c r="C301" t="s">
        <v>626</v>
      </c>
      <c r="D301" s="6">
        <v>3</v>
      </c>
      <c r="E301" t="s">
        <v>20</v>
      </c>
      <c r="F301" s="4">
        <v>12.28</v>
      </c>
      <c r="G301" s="3" t="s">
        <v>21</v>
      </c>
      <c r="H301" s="3" t="s">
        <v>21</v>
      </c>
      <c r="I301" s="3"/>
      <c r="J301" s="3"/>
      <c r="K301" s="3"/>
      <c r="L301" s="3"/>
      <c r="M301" s="3"/>
      <c r="N301" s="3"/>
      <c r="O301" s="3"/>
      <c r="P301" s="3"/>
      <c r="Q301" s="3"/>
      <c r="R301" s="3"/>
    </row>
    <row r="302" spans="1:18" s="2" customFormat="1">
      <c r="A302" s="6">
        <v>301</v>
      </c>
      <c r="B302" t="s">
        <v>627</v>
      </c>
      <c r="C302" t="s">
        <v>628</v>
      </c>
      <c r="D302" s="6">
        <v>9</v>
      </c>
      <c r="E302" t="s">
        <v>20</v>
      </c>
      <c r="F302" s="4">
        <v>12.28</v>
      </c>
      <c r="G302" s="3"/>
      <c r="H302" s="3"/>
      <c r="I302" s="3"/>
      <c r="J302" s="3"/>
      <c r="K302" s="3"/>
      <c r="L302" s="3"/>
      <c r="M302" s="3"/>
      <c r="N302" s="3"/>
      <c r="O302" s="3" t="s">
        <v>21</v>
      </c>
      <c r="P302" s="3"/>
      <c r="Q302" s="3"/>
      <c r="R302" s="3"/>
    </row>
    <row r="303" spans="1:18" s="2" customFormat="1">
      <c r="A303" s="6">
        <v>302</v>
      </c>
      <c r="B303" t="s">
        <v>629</v>
      </c>
      <c r="C303" t="s">
        <v>630</v>
      </c>
      <c r="D303" s="6">
        <v>40</v>
      </c>
      <c r="E303" t="s">
        <v>20</v>
      </c>
      <c r="F303" s="4">
        <v>12.05</v>
      </c>
      <c r="G303" s="3"/>
      <c r="H303" s="3" t="s">
        <v>21</v>
      </c>
      <c r="I303" s="3"/>
      <c r="J303" s="3"/>
      <c r="K303" s="3"/>
      <c r="L303" s="3"/>
      <c r="M303" s="3"/>
      <c r="N303" s="3"/>
      <c r="O303" s="3"/>
      <c r="P303" s="3"/>
      <c r="Q303" s="3"/>
      <c r="R303" s="3"/>
    </row>
    <row r="304" spans="1:18" s="2" customFormat="1">
      <c r="A304" s="6">
        <v>303</v>
      </c>
      <c r="B304" t="s">
        <v>631</v>
      </c>
      <c r="C304" t="s">
        <v>632</v>
      </c>
      <c r="D304" s="6">
        <v>13</v>
      </c>
      <c r="E304" t="s">
        <v>20</v>
      </c>
      <c r="F304" s="4">
        <v>11.91</v>
      </c>
      <c r="G304" s="3" t="s">
        <v>21</v>
      </c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</row>
    <row r="305" spans="1:18" s="2" customFormat="1">
      <c r="A305" s="6">
        <v>304</v>
      </c>
      <c r="B305" t="s">
        <v>633</v>
      </c>
      <c r="C305" t="s">
        <v>634</v>
      </c>
      <c r="D305" s="6">
        <v>30</v>
      </c>
      <c r="E305" t="s">
        <v>20</v>
      </c>
      <c r="F305" s="4">
        <v>11.75</v>
      </c>
      <c r="G305" s="3" t="s">
        <v>21</v>
      </c>
      <c r="H305" s="3" t="s">
        <v>21</v>
      </c>
      <c r="I305" s="3"/>
      <c r="J305" s="3"/>
      <c r="K305" s="3" t="s">
        <v>21</v>
      </c>
      <c r="L305" s="3"/>
      <c r="M305" s="3"/>
      <c r="N305" s="3"/>
      <c r="O305" s="3"/>
      <c r="P305" s="3"/>
      <c r="Q305" s="3"/>
      <c r="R305" s="3"/>
    </row>
    <row r="306" spans="1:18" s="2" customFormat="1">
      <c r="A306" s="6">
        <v>305</v>
      </c>
      <c r="B306" t="s">
        <v>635</v>
      </c>
      <c r="C306" t="s">
        <v>636</v>
      </c>
      <c r="D306" s="6">
        <v>23</v>
      </c>
      <c r="E306" t="s">
        <v>41</v>
      </c>
      <c r="F306" s="4">
        <v>11.72</v>
      </c>
      <c r="G306" s="3" t="s">
        <v>21</v>
      </c>
      <c r="H306" s="3" t="s">
        <v>21</v>
      </c>
      <c r="I306" s="3"/>
      <c r="J306" s="3"/>
      <c r="K306" s="3" t="s">
        <v>21</v>
      </c>
      <c r="L306" s="3"/>
      <c r="M306" s="3"/>
      <c r="N306" s="3"/>
      <c r="O306" s="3"/>
      <c r="P306" s="3"/>
      <c r="Q306" s="3"/>
      <c r="R306" s="3"/>
    </row>
    <row r="307" spans="1:18" s="2" customFormat="1">
      <c r="A307" s="6">
        <v>306</v>
      </c>
      <c r="B307" t="s">
        <v>637</v>
      </c>
      <c r="C307" t="s">
        <v>638</v>
      </c>
      <c r="D307" s="6">
        <v>26</v>
      </c>
      <c r="E307" t="s">
        <v>41</v>
      </c>
      <c r="F307" s="4">
        <v>11.72</v>
      </c>
      <c r="G307" s="3" t="s">
        <v>21</v>
      </c>
      <c r="H307" s="3" t="s">
        <v>21</v>
      </c>
      <c r="I307" s="3"/>
      <c r="J307" s="3"/>
      <c r="K307" s="3" t="s">
        <v>21</v>
      </c>
      <c r="L307" s="3"/>
      <c r="M307" s="3"/>
      <c r="N307" s="3"/>
      <c r="O307" s="3"/>
      <c r="P307" s="3"/>
      <c r="Q307" s="3"/>
      <c r="R307" s="3"/>
    </row>
    <row r="308" spans="1:18" s="2" customFormat="1">
      <c r="A308" s="6">
        <v>307</v>
      </c>
      <c r="B308" t="s">
        <v>639</v>
      </c>
      <c r="C308" t="s">
        <v>640</v>
      </c>
      <c r="D308" s="6">
        <v>3</v>
      </c>
      <c r="E308" t="s">
        <v>20</v>
      </c>
      <c r="F308" s="4">
        <v>11.42</v>
      </c>
      <c r="G308" s="3"/>
      <c r="H308" s="3" t="s">
        <v>21</v>
      </c>
      <c r="I308" s="3"/>
      <c r="J308" s="3"/>
      <c r="K308" s="3"/>
      <c r="L308" s="3"/>
      <c r="M308" s="3"/>
      <c r="N308" s="3"/>
      <c r="O308" s="3"/>
      <c r="P308" s="3"/>
      <c r="Q308" s="3"/>
      <c r="R308" s="3"/>
    </row>
    <row r="309" spans="1:18" s="2" customFormat="1">
      <c r="A309" s="6">
        <v>308</v>
      </c>
      <c r="B309" t="s">
        <v>641</v>
      </c>
      <c r="C309" t="s">
        <v>642</v>
      </c>
      <c r="D309" s="6">
        <f>29+40</f>
        <v>69</v>
      </c>
      <c r="E309" t="s">
        <v>20</v>
      </c>
      <c r="F309" s="4">
        <v>11.16</v>
      </c>
      <c r="G309" s="3"/>
      <c r="H309" s="3" t="s">
        <v>21</v>
      </c>
      <c r="I309" s="3"/>
      <c r="J309" s="3"/>
      <c r="K309" s="3"/>
      <c r="L309" s="3"/>
      <c r="M309" s="3"/>
      <c r="N309" s="3"/>
      <c r="O309" s="3"/>
      <c r="P309" s="3"/>
      <c r="Q309" s="3"/>
      <c r="R309" s="3"/>
    </row>
    <row r="310" spans="1:18" s="2" customFormat="1">
      <c r="A310" s="6">
        <v>309</v>
      </c>
      <c r="B310" t="s">
        <v>643</v>
      </c>
      <c r="C310" t="s">
        <v>644</v>
      </c>
      <c r="D310" s="6">
        <f>2+4</f>
        <v>6</v>
      </c>
      <c r="E310" t="s">
        <v>20</v>
      </c>
      <c r="F310" s="4">
        <v>11.16</v>
      </c>
      <c r="G310" s="3"/>
      <c r="H310" s="3"/>
      <c r="I310" s="3"/>
      <c r="J310" s="3"/>
      <c r="K310" s="3"/>
      <c r="L310" s="3"/>
      <c r="M310" s="3"/>
      <c r="N310" s="3" t="s">
        <v>21</v>
      </c>
      <c r="O310" s="3"/>
      <c r="P310" s="3"/>
      <c r="Q310" s="3"/>
      <c r="R310" s="3"/>
    </row>
    <row r="311" spans="1:18" s="2" customFormat="1">
      <c r="A311" s="6">
        <v>310</v>
      </c>
      <c r="B311" t="s">
        <v>645</v>
      </c>
      <c r="C311" t="s">
        <v>646</v>
      </c>
      <c r="D311" s="6">
        <v>8</v>
      </c>
      <c r="E311" t="s">
        <v>20</v>
      </c>
      <c r="F311" s="4">
        <v>11</v>
      </c>
      <c r="G311" s="3"/>
      <c r="H311" s="3"/>
      <c r="I311" s="3"/>
      <c r="J311" s="3"/>
      <c r="K311" s="3"/>
      <c r="L311" s="3"/>
      <c r="M311" s="3"/>
      <c r="N311" s="3" t="s">
        <v>21</v>
      </c>
      <c r="O311" s="3"/>
      <c r="P311" s="3"/>
      <c r="Q311" s="3"/>
      <c r="R311" s="3"/>
    </row>
    <row r="312" spans="1:18" s="2" customFormat="1">
      <c r="A312" s="6">
        <v>311</v>
      </c>
      <c r="B312" t="s">
        <v>647</v>
      </c>
      <c r="C312" t="s">
        <v>648</v>
      </c>
      <c r="D312" s="6">
        <v>5</v>
      </c>
      <c r="E312" t="s">
        <v>20</v>
      </c>
      <c r="F312" s="4">
        <v>10.83</v>
      </c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</row>
    <row r="313" spans="1:18" s="2" customFormat="1">
      <c r="A313" s="6">
        <v>312</v>
      </c>
      <c r="B313" t="s">
        <v>649</v>
      </c>
      <c r="C313" t="s">
        <v>650</v>
      </c>
      <c r="D313" s="6">
        <v>82</v>
      </c>
      <c r="E313" t="s">
        <v>20</v>
      </c>
      <c r="F313" s="4">
        <v>10.71</v>
      </c>
      <c r="G313" s="3"/>
      <c r="H313" s="3" t="s">
        <v>21</v>
      </c>
      <c r="I313" s="3"/>
      <c r="J313" s="3"/>
      <c r="K313" s="3"/>
      <c r="L313" s="3"/>
      <c r="M313" s="3"/>
      <c r="N313" s="3"/>
      <c r="O313" s="3"/>
      <c r="P313" s="3"/>
      <c r="Q313" s="3"/>
      <c r="R313" s="3"/>
    </row>
    <row r="314" spans="1:18" s="2" customFormat="1">
      <c r="A314" s="6">
        <v>313</v>
      </c>
      <c r="B314" t="s">
        <v>651</v>
      </c>
      <c r="C314" t="s">
        <v>652</v>
      </c>
      <c r="D314" s="6">
        <v>72</v>
      </c>
      <c r="E314" t="s">
        <v>41</v>
      </c>
      <c r="F314" s="4">
        <v>10.64</v>
      </c>
      <c r="G314" s="3" t="s">
        <v>21</v>
      </c>
      <c r="H314" s="3" t="s">
        <v>21</v>
      </c>
      <c r="I314" s="3"/>
      <c r="J314" s="3"/>
      <c r="K314" s="3" t="s">
        <v>21</v>
      </c>
      <c r="L314" s="3"/>
      <c r="M314" s="3"/>
      <c r="N314" s="3"/>
      <c r="O314" s="3"/>
      <c r="P314" s="3"/>
      <c r="Q314" s="3"/>
      <c r="R314" s="3"/>
    </row>
    <row r="315" spans="1:18" s="2" customFormat="1">
      <c r="A315" s="6">
        <v>314</v>
      </c>
      <c r="B315" t="s">
        <v>653</v>
      </c>
      <c r="C315" t="s">
        <v>654</v>
      </c>
      <c r="D315" s="6">
        <v>2</v>
      </c>
      <c r="E315" t="s">
        <v>20</v>
      </c>
      <c r="F315" s="4">
        <v>10.6</v>
      </c>
      <c r="G315" s="3"/>
      <c r="H315" s="3"/>
      <c r="I315" s="3"/>
      <c r="J315" s="3"/>
      <c r="K315" s="3"/>
      <c r="L315" s="3"/>
      <c r="M315" s="3"/>
      <c r="N315" s="3" t="s">
        <v>21</v>
      </c>
      <c r="O315" s="3"/>
      <c r="P315" s="3"/>
      <c r="Q315" s="3"/>
      <c r="R315" s="3"/>
    </row>
    <row r="316" spans="1:18" s="2" customFormat="1">
      <c r="A316" s="6">
        <v>315</v>
      </c>
      <c r="B316" t="s">
        <v>655</v>
      </c>
      <c r="C316" t="s">
        <v>656</v>
      </c>
      <c r="D316" s="6">
        <v>68</v>
      </c>
      <c r="E316" t="s">
        <v>41</v>
      </c>
      <c r="F316" s="4">
        <v>10.6</v>
      </c>
      <c r="G316" s="3"/>
      <c r="H316" s="3" t="s">
        <v>21</v>
      </c>
      <c r="I316" s="3"/>
      <c r="J316" s="3"/>
      <c r="K316" s="3" t="s">
        <v>21</v>
      </c>
      <c r="L316" s="3"/>
      <c r="M316" s="3"/>
      <c r="N316" s="3"/>
      <c r="O316" s="3" t="s">
        <v>21</v>
      </c>
      <c r="P316" s="3"/>
      <c r="Q316" s="3"/>
      <c r="R316" s="3"/>
    </row>
    <row r="317" spans="1:18" s="2" customFormat="1">
      <c r="A317" s="6">
        <v>316</v>
      </c>
      <c r="B317" t="s">
        <v>657</v>
      </c>
      <c r="C317" t="s">
        <v>658</v>
      </c>
      <c r="D317" s="6">
        <v>63</v>
      </c>
      <c r="E317" t="s">
        <v>41</v>
      </c>
      <c r="F317" s="4">
        <v>10.6</v>
      </c>
      <c r="G317" s="3"/>
      <c r="H317" s="3" t="s">
        <v>21</v>
      </c>
      <c r="I317" s="3"/>
      <c r="J317" s="3"/>
      <c r="K317" s="3" t="s">
        <v>21</v>
      </c>
      <c r="L317" s="3"/>
      <c r="M317" s="3"/>
      <c r="N317" s="3"/>
      <c r="O317" s="3" t="s">
        <v>21</v>
      </c>
      <c r="P317" s="3"/>
      <c r="Q317" s="3"/>
      <c r="R317" s="3"/>
    </row>
    <row r="318" spans="1:18" s="2" customFormat="1">
      <c r="A318" s="6">
        <v>317</v>
      </c>
      <c r="B318" t="s">
        <v>659</v>
      </c>
      <c r="C318" t="s">
        <v>660</v>
      </c>
      <c r="D318" s="6">
        <v>82</v>
      </c>
      <c r="E318" t="s">
        <v>41</v>
      </c>
      <c r="F318" s="4">
        <v>10.6</v>
      </c>
      <c r="G318" s="3"/>
      <c r="H318" s="3" t="s">
        <v>21</v>
      </c>
      <c r="I318" s="3"/>
      <c r="J318" s="3"/>
      <c r="K318" s="3" t="s">
        <v>21</v>
      </c>
      <c r="L318" s="3"/>
      <c r="M318" s="3"/>
      <c r="N318" s="3"/>
      <c r="O318" s="3" t="s">
        <v>21</v>
      </c>
      <c r="P318" s="3"/>
      <c r="Q318" s="3"/>
      <c r="R318" s="3"/>
    </row>
    <row r="319" spans="1:18" s="2" customFormat="1">
      <c r="A319" s="6">
        <v>318</v>
      </c>
      <c r="B319" t="s">
        <v>661</v>
      </c>
      <c r="C319" t="s">
        <v>662</v>
      </c>
      <c r="D319" s="6">
        <v>30</v>
      </c>
      <c r="E319" t="s">
        <v>20</v>
      </c>
      <c r="F319" s="4">
        <v>10.52</v>
      </c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 t="s">
        <v>42</v>
      </c>
    </row>
    <row r="320" spans="1:18" s="2" customFormat="1">
      <c r="A320" s="6">
        <v>319</v>
      </c>
      <c r="B320" t="s">
        <v>663</v>
      </c>
      <c r="C320" t="s">
        <v>664</v>
      </c>
      <c r="D320" s="6">
        <v>220</v>
      </c>
      <c r="E320" t="s">
        <v>20</v>
      </c>
      <c r="F320" s="4">
        <v>10.45</v>
      </c>
      <c r="G320" s="3"/>
      <c r="H320" s="3" t="s">
        <v>21</v>
      </c>
      <c r="I320" s="3"/>
      <c r="J320" s="3"/>
      <c r="K320" s="3"/>
      <c r="L320" s="3"/>
      <c r="M320" s="3"/>
      <c r="N320" s="3"/>
      <c r="O320" s="3"/>
      <c r="P320" s="3"/>
      <c r="Q320" s="3"/>
      <c r="R320" s="3"/>
    </row>
    <row r="321" spans="1:18" s="2" customFormat="1">
      <c r="A321" s="6">
        <v>320</v>
      </c>
      <c r="B321" t="s">
        <v>665</v>
      </c>
      <c r="C321" t="s">
        <v>666</v>
      </c>
      <c r="D321" s="6">
        <v>50</v>
      </c>
      <c r="E321" t="s">
        <v>20</v>
      </c>
      <c r="F321" s="4">
        <v>10.18</v>
      </c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 t="s">
        <v>42</v>
      </c>
    </row>
    <row r="322" spans="1:18" s="2" customFormat="1">
      <c r="A322" s="6">
        <v>321</v>
      </c>
      <c r="B322" t="s">
        <v>667</v>
      </c>
      <c r="C322" t="s">
        <v>668</v>
      </c>
      <c r="D322" s="6">
        <v>10</v>
      </c>
      <c r="E322" t="s">
        <v>20</v>
      </c>
      <c r="F322" s="4">
        <v>10.16</v>
      </c>
      <c r="G322" s="3" t="s">
        <v>21</v>
      </c>
      <c r="H322" s="3" t="s">
        <v>21</v>
      </c>
      <c r="I322" s="3"/>
      <c r="J322" s="3"/>
      <c r="K322" s="3"/>
      <c r="L322" s="3"/>
      <c r="M322" s="3"/>
      <c r="N322" s="3"/>
      <c r="O322" s="3"/>
      <c r="P322" s="3"/>
      <c r="Q322" s="3"/>
      <c r="R322" s="3"/>
    </row>
    <row r="323" spans="1:18" s="2" customFormat="1">
      <c r="A323" s="6">
        <v>322</v>
      </c>
      <c r="B323" t="s">
        <v>669</v>
      </c>
      <c r="C323" t="s">
        <v>670</v>
      </c>
      <c r="D323" s="6">
        <v>14</v>
      </c>
      <c r="E323" t="s">
        <v>20</v>
      </c>
      <c r="F323" s="4">
        <v>10.039999999999999</v>
      </c>
      <c r="G323" s="3"/>
      <c r="H323" s="3" t="s">
        <v>21</v>
      </c>
      <c r="I323" s="3"/>
      <c r="J323" s="3"/>
      <c r="K323" s="3"/>
      <c r="L323" s="3"/>
      <c r="M323" s="3"/>
      <c r="N323" s="3"/>
      <c r="O323" s="3"/>
      <c r="P323" s="3"/>
      <c r="Q323" s="3"/>
      <c r="R323" s="3"/>
    </row>
    <row r="324" spans="1:18" s="2" customFormat="1">
      <c r="A324" s="6">
        <v>323</v>
      </c>
      <c r="B324" t="s">
        <v>671</v>
      </c>
      <c r="C324" t="s">
        <v>672</v>
      </c>
      <c r="D324" s="6">
        <v>10</v>
      </c>
      <c r="E324" t="s">
        <v>20</v>
      </c>
      <c r="F324" s="4">
        <v>10.039999999999999</v>
      </c>
      <c r="G324" s="3"/>
      <c r="H324" s="3" t="s">
        <v>21</v>
      </c>
      <c r="I324" s="3"/>
      <c r="J324" s="3"/>
      <c r="K324" s="3"/>
      <c r="L324" s="3"/>
      <c r="M324" s="3"/>
      <c r="N324" s="3"/>
      <c r="O324" s="3"/>
      <c r="P324" s="3"/>
      <c r="Q324" s="3"/>
      <c r="R324" s="3"/>
    </row>
    <row r="325" spans="1:18" s="2" customFormat="1">
      <c r="A325" s="6">
        <v>324</v>
      </c>
      <c r="B325" t="s">
        <v>673</v>
      </c>
      <c r="C325" t="s">
        <v>674</v>
      </c>
      <c r="D325" s="6">
        <f>10+12+7</f>
        <v>29</v>
      </c>
      <c r="E325" t="s">
        <v>20</v>
      </c>
      <c r="F325" s="4">
        <v>9.82</v>
      </c>
      <c r="G325" s="3"/>
      <c r="H325" s="3"/>
      <c r="I325" s="3"/>
      <c r="J325" s="3"/>
      <c r="K325" s="3"/>
      <c r="L325" s="3"/>
      <c r="M325" s="3"/>
      <c r="N325" s="3"/>
      <c r="O325" s="3" t="s">
        <v>21</v>
      </c>
      <c r="P325" s="3" t="s">
        <v>21</v>
      </c>
      <c r="Q325" s="3"/>
      <c r="R325" s="3"/>
    </row>
    <row r="326" spans="1:18" s="2" customFormat="1">
      <c r="A326" s="6">
        <v>325</v>
      </c>
      <c r="B326" t="s">
        <v>675</v>
      </c>
      <c r="C326" t="s">
        <v>676</v>
      </c>
      <c r="D326" s="6">
        <v>140</v>
      </c>
      <c r="E326" t="s">
        <v>20</v>
      </c>
      <c r="F326" s="4">
        <v>9.64</v>
      </c>
      <c r="G326" s="3"/>
      <c r="H326" s="3" t="s">
        <v>21</v>
      </c>
      <c r="I326" s="3"/>
      <c r="J326" s="3"/>
      <c r="K326" s="3"/>
      <c r="L326" s="3"/>
      <c r="M326" s="3"/>
      <c r="N326" s="3"/>
      <c r="O326" s="3"/>
      <c r="P326" s="3"/>
      <c r="Q326" s="3"/>
      <c r="R326" s="3"/>
    </row>
    <row r="327" spans="1:18" s="2" customFormat="1">
      <c r="A327" s="6">
        <v>326</v>
      </c>
      <c r="B327" t="s">
        <v>677</v>
      </c>
      <c r="C327" t="s">
        <v>678</v>
      </c>
      <c r="D327" s="6">
        <v>10</v>
      </c>
      <c r="E327" t="s">
        <v>41</v>
      </c>
      <c r="F327" s="4">
        <v>9.5299999999999994</v>
      </c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</row>
    <row r="328" spans="1:18" s="2" customFormat="1">
      <c r="A328" s="6">
        <v>327</v>
      </c>
      <c r="B328" t="s">
        <v>679</v>
      </c>
      <c r="C328" t="s">
        <v>680</v>
      </c>
      <c r="D328" s="6">
        <v>94</v>
      </c>
      <c r="E328" t="s">
        <v>20</v>
      </c>
      <c r="F328" s="4">
        <v>9.49</v>
      </c>
      <c r="G328" s="3"/>
      <c r="H328" s="3" t="s">
        <v>21</v>
      </c>
      <c r="I328" s="3"/>
      <c r="J328" s="3"/>
      <c r="K328" s="3"/>
      <c r="L328" s="3"/>
      <c r="M328" s="3"/>
      <c r="N328" s="3"/>
      <c r="O328" s="3"/>
      <c r="P328" s="3"/>
      <c r="Q328" s="3"/>
      <c r="R328" s="3"/>
    </row>
    <row r="329" spans="1:18" s="2" customFormat="1">
      <c r="A329" s="6">
        <v>328</v>
      </c>
      <c r="B329" t="s">
        <v>681</v>
      </c>
      <c r="C329" t="s">
        <v>682</v>
      </c>
      <c r="D329" s="6">
        <v>18</v>
      </c>
      <c r="E329" t="s">
        <v>20</v>
      </c>
      <c r="F329" s="4">
        <v>9.14</v>
      </c>
      <c r="G329" s="3" t="s">
        <v>21</v>
      </c>
      <c r="H329" s="3" t="s">
        <v>21</v>
      </c>
      <c r="I329" s="3"/>
      <c r="J329" s="3"/>
      <c r="K329" s="3"/>
      <c r="L329" s="3"/>
      <c r="M329" s="3"/>
      <c r="N329" s="3"/>
      <c r="O329" s="3"/>
      <c r="P329" s="3"/>
      <c r="Q329" s="3"/>
      <c r="R329" s="3"/>
    </row>
    <row r="330" spans="1:18" s="2" customFormat="1">
      <c r="A330" s="6">
        <v>329</v>
      </c>
      <c r="B330" t="s">
        <v>683</v>
      </c>
      <c r="C330" t="s">
        <v>684</v>
      </c>
      <c r="D330" s="6">
        <v>548</v>
      </c>
      <c r="E330" t="s">
        <v>41</v>
      </c>
      <c r="F330" s="4">
        <v>8.9700000000000006</v>
      </c>
      <c r="G330" s="3"/>
      <c r="H330" s="3" t="s">
        <v>21</v>
      </c>
      <c r="I330" s="3"/>
      <c r="J330" s="3"/>
      <c r="K330" s="3"/>
      <c r="L330" s="3"/>
      <c r="M330" s="3"/>
      <c r="N330" s="3"/>
      <c r="O330" s="3"/>
      <c r="P330" s="3"/>
      <c r="Q330" s="3"/>
      <c r="R330" s="3"/>
    </row>
    <row r="331" spans="1:18" s="2" customFormat="1">
      <c r="A331" s="6">
        <v>330</v>
      </c>
      <c r="B331" t="s">
        <v>685</v>
      </c>
      <c r="C331" t="s">
        <v>686</v>
      </c>
      <c r="D331" s="6">
        <f>36+67</f>
        <v>103</v>
      </c>
      <c r="E331" t="s">
        <v>41</v>
      </c>
      <c r="F331" s="4">
        <v>8.9600000000000009</v>
      </c>
      <c r="G331" s="3" t="s">
        <v>21</v>
      </c>
      <c r="H331" s="3" t="s">
        <v>21</v>
      </c>
      <c r="I331" s="3"/>
      <c r="J331" s="3"/>
      <c r="K331" s="3" t="s">
        <v>21</v>
      </c>
      <c r="L331" s="3"/>
      <c r="M331" s="3"/>
      <c r="N331" s="3"/>
      <c r="O331" s="3"/>
      <c r="P331" s="3"/>
      <c r="Q331" s="3"/>
      <c r="R331" s="3"/>
    </row>
    <row r="332" spans="1:18" s="2" customFormat="1">
      <c r="A332" s="6">
        <v>331</v>
      </c>
      <c r="B332" t="s">
        <v>687</v>
      </c>
      <c r="C332" t="s">
        <v>688</v>
      </c>
      <c r="D332" s="6">
        <f>36+45</f>
        <v>81</v>
      </c>
      <c r="E332" t="s">
        <v>41</v>
      </c>
      <c r="F332" s="4">
        <v>8.9600000000000009</v>
      </c>
      <c r="G332" s="3" t="s">
        <v>21</v>
      </c>
      <c r="H332" s="3" t="s">
        <v>21</v>
      </c>
      <c r="I332" s="3"/>
      <c r="J332" s="3"/>
      <c r="K332" s="3" t="s">
        <v>21</v>
      </c>
      <c r="L332" s="3"/>
      <c r="M332" s="3"/>
      <c r="N332" s="3"/>
      <c r="O332" s="3"/>
      <c r="P332" s="3"/>
      <c r="Q332" s="3"/>
      <c r="R332" s="3"/>
    </row>
    <row r="333" spans="1:18" s="2" customFormat="1">
      <c r="A333" s="6">
        <v>332</v>
      </c>
      <c r="B333" t="s">
        <v>689</v>
      </c>
      <c r="C333" t="s">
        <v>690</v>
      </c>
      <c r="D333" s="6">
        <v>46</v>
      </c>
      <c r="E333" t="s">
        <v>41</v>
      </c>
      <c r="F333" s="4">
        <v>8.93</v>
      </c>
      <c r="G333" s="3" t="s">
        <v>21</v>
      </c>
      <c r="H333" s="3" t="s">
        <v>21</v>
      </c>
      <c r="I333" s="3"/>
      <c r="J333" s="3"/>
      <c r="K333" s="3" t="s">
        <v>21</v>
      </c>
      <c r="L333" s="3"/>
      <c r="M333" s="3"/>
      <c r="N333" s="3"/>
      <c r="O333" s="3"/>
      <c r="P333" s="3"/>
      <c r="Q333" s="3"/>
      <c r="R333" s="3"/>
    </row>
    <row r="334" spans="1:18" s="2" customFormat="1">
      <c r="A334" s="6">
        <v>333</v>
      </c>
      <c r="B334" t="s">
        <v>691</v>
      </c>
      <c r="C334" t="s">
        <v>692</v>
      </c>
      <c r="D334" s="6">
        <v>66</v>
      </c>
      <c r="E334" t="s">
        <v>41</v>
      </c>
      <c r="F334" s="4">
        <v>8.93</v>
      </c>
      <c r="G334" s="3" t="s">
        <v>21</v>
      </c>
      <c r="H334" s="3" t="s">
        <v>21</v>
      </c>
      <c r="I334" s="3"/>
      <c r="J334" s="3"/>
      <c r="K334" s="3" t="s">
        <v>21</v>
      </c>
      <c r="L334" s="3"/>
      <c r="M334" s="3"/>
      <c r="N334" s="3"/>
      <c r="O334" s="3"/>
      <c r="P334" s="3"/>
      <c r="Q334" s="3"/>
      <c r="R334" s="3"/>
    </row>
    <row r="335" spans="1:18" s="2" customFormat="1">
      <c r="A335" s="6">
        <v>334</v>
      </c>
      <c r="B335" t="s">
        <v>693</v>
      </c>
      <c r="C335" t="s">
        <v>694</v>
      </c>
      <c r="D335" s="6">
        <v>36</v>
      </c>
      <c r="E335" t="s">
        <v>41</v>
      </c>
      <c r="F335" s="4">
        <v>8.93</v>
      </c>
      <c r="G335" s="3" t="s">
        <v>21</v>
      </c>
      <c r="H335" s="3" t="s">
        <v>21</v>
      </c>
      <c r="I335" s="3"/>
      <c r="J335" s="3"/>
      <c r="K335" s="3" t="s">
        <v>21</v>
      </c>
      <c r="L335" s="3"/>
      <c r="M335" s="3"/>
      <c r="N335" s="3"/>
      <c r="O335" s="3"/>
      <c r="P335" s="3"/>
      <c r="Q335" s="3"/>
      <c r="R335" s="3"/>
    </row>
    <row r="336" spans="1:18" s="2" customFormat="1">
      <c r="A336" s="6">
        <v>335</v>
      </c>
      <c r="B336" t="s">
        <v>695</v>
      </c>
      <c r="C336" t="s">
        <v>696</v>
      </c>
      <c r="D336" s="6">
        <v>113</v>
      </c>
      <c r="E336" t="s">
        <v>20</v>
      </c>
      <c r="F336" s="4">
        <v>8.74</v>
      </c>
      <c r="G336" s="3" t="s">
        <v>21</v>
      </c>
      <c r="H336" s="3"/>
      <c r="I336" s="3"/>
      <c r="J336" s="3"/>
      <c r="K336" s="3"/>
      <c r="L336" s="3"/>
      <c r="M336" s="3"/>
      <c r="N336" s="3"/>
      <c r="O336" s="3" t="s">
        <v>21</v>
      </c>
      <c r="P336" s="3"/>
      <c r="Q336" s="3"/>
      <c r="R336" s="3"/>
    </row>
    <row r="337" spans="1:18" s="2" customFormat="1">
      <c r="A337" s="6">
        <v>336</v>
      </c>
      <c r="B337" t="s">
        <v>697</v>
      </c>
      <c r="C337" t="s">
        <v>698</v>
      </c>
      <c r="D337" s="6">
        <v>17</v>
      </c>
      <c r="E337" t="s">
        <v>41</v>
      </c>
      <c r="F337" s="4">
        <v>8.7100000000000009</v>
      </c>
      <c r="G337" s="3"/>
      <c r="H337" s="3"/>
      <c r="I337" s="3"/>
      <c r="J337" s="3"/>
      <c r="K337" s="3"/>
      <c r="L337" s="3"/>
      <c r="M337" s="3"/>
      <c r="N337" s="3"/>
      <c r="O337" s="3" t="s">
        <v>21</v>
      </c>
      <c r="P337" s="3"/>
      <c r="Q337" s="3"/>
      <c r="R337" s="3"/>
    </row>
    <row r="338" spans="1:18" s="2" customFormat="1">
      <c r="A338" s="6">
        <v>337</v>
      </c>
      <c r="B338" t="s">
        <v>699</v>
      </c>
      <c r="C338" t="s">
        <v>700</v>
      </c>
      <c r="D338" s="6">
        <v>5</v>
      </c>
      <c r="E338" t="s">
        <v>20</v>
      </c>
      <c r="F338" s="4">
        <v>8.48</v>
      </c>
      <c r="G338" s="3" t="s">
        <v>21</v>
      </c>
      <c r="H338" s="3" t="s">
        <v>21</v>
      </c>
      <c r="I338" s="3"/>
      <c r="J338" s="3"/>
      <c r="K338" s="3"/>
      <c r="L338" s="3"/>
      <c r="M338" s="3"/>
      <c r="N338" s="3"/>
      <c r="O338" s="3"/>
      <c r="P338" s="3"/>
      <c r="Q338" s="3"/>
      <c r="R338" s="3"/>
    </row>
    <row r="339" spans="1:18" s="2" customFormat="1">
      <c r="A339" s="6">
        <v>338</v>
      </c>
      <c r="B339" t="s">
        <v>701</v>
      </c>
      <c r="C339" t="s">
        <v>702</v>
      </c>
      <c r="D339" s="6">
        <f>72+48</f>
        <v>120</v>
      </c>
      <c r="E339" t="s">
        <v>41</v>
      </c>
      <c r="F339" s="4">
        <v>8.06</v>
      </c>
      <c r="G339" s="3" t="s">
        <v>21</v>
      </c>
      <c r="H339" s="3" t="s">
        <v>21</v>
      </c>
      <c r="I339" s="3"/>
      <c r="J339" s="3"/>
      <c r="K339" s="3" t="s">
        <v>21</v>
      </c>
      <c r="L339" s="3"/>
      <c r="M339" s="3"/>
      <c r="N339" s="3"/>
      <c r="O339" s="3"/>
      <c r="P339" s="3"/>
      <c r="Q339" s="3"/>
      <c r="R339" s="3"/>
    </row>
    <row r="340" spans="1:18" s="2" customFormat="1">
      <c r="A340" s="6">
        <v>339</v>
      </c>
      <c r="B340" t="s">
        <v>703</v>
      </c>
      <c r="C340" t="s">
        <v>704</v>
      </c>
      <c r="D340" s="6">
        <v>457</v>
      </c>
      <c r="E340" t="s">
        <v>20</v>
      </c>
      <c r="F340" s="4">
        <v>8.0399999999999991</v>
      </c>
      <c r="G340" s="3"/>
      <c r="H340" s="3" t="s">
        <v>21</v>
      </c>
      <c r="I340" s="3"/>
      <c r="J340" s="3"/>
      <c r="K340" s="3"/>
      <c r="L340" s="3"/>
      <c r="M340" s="3"/>
      <c r="N340" s="3"/>
      <c r="O340" s="3"/>
      <c r="P340" s="3"/>
      <c r="Q340" s="3"/>
      <c r="R340" s="3"/>
    </row>
    <row r="341" spans="1:18" s="2" customFormat="1">
      <c r="A341" s="6">
        <v>340</v>
      </c>
      <c r="B341" t="s">
        <v>705</v>
      </c>
      <c r="C341" t="s">
        <v>706</v>
      </c>
      <c r="D341" s="6">
        <v>71</v>
      </c>
      <c r="E341" t="s">
        <v>20</v>
      </c>
      <c r="F341" s="4">
        <v>8.0399999999999991</v>
      </c>
      <c r="G341" s="3"/>
      <c r="H341" s="3" t="s">
        <v>21</v>
      </c>
      <c r="I341" s="3"/>
      <c r="J341" s="3"/>
      <c r="K341" s="3"/>
      <c r="L341" s="3"/>
      <c r="M341" s="3"/>
      <c r="N341" s="3"/>
      <c r="O341" s="3"/>
      <c r="P341" s="3"/>
      <c r="Q341" s="3"/>
      <c r="R341" s="3"/>
    </row>
    <row r="342" spans="1:18" s="2" customFormat="1">
      <c r="A342" s="6">
        <v>341</v>
      </c>
      <c r="B342" t="s">
        <v>707</v>
      </c>
      <c r="C342" t="s">
        <v>708</v>
      </c>
      <c r="D342" s="6">
        <v>46</v>
      </c>
      <c r="E342" t="s">
        <v>41</v>
      </c>
      <c r="F342" s="4">
        <v>8.0399999999999991</v>
      </c>
      <c r="G342" s="3"/>
      <c r="H342" s="3" t="s">
        <v>21</v>
      </c>
      <c r="I342" s="3"/>
      <c r="J342" s="3"/>
      <c r="K342" s="3" t="s">
        <v>21</v>
      </c>
      <c r="L342" s="3"/>
      <c r="M342" s="3"/>
      <c r="N342" s="3"/>
      <c r="O342" s="3" t="s">
        <v>21</v>
      </c>
      <c r="P342" s="3"/>
      <c r="Q342" s="3"/>
      <c r="R342" s="3"/>
    </row>
    <row r="343" spans="1:18" s="2" customFormat="1">
      <c r="A343" s="6">
        <v>342</v>
      </c>
      <c r="B343" t="s">
        <v>709</v>
      </c>
      <c r="C343" t="s">
        <v>710</v>
      </c>
      <c r="D343" s="6">
        <v>53</v>
      </c>
      <c r="E343" t="s">
        <v>41</v>
      </c>
      <c r="F343" s="4">
        <v>8.0399999999999991</v>
      </c>
      <c r="G343" s="3"/>
      <c r="H343" s="3" t="s">
        <v>21</v>
      </c>
      <c r="I343" s="3"/>
      <c r="J343" s="3"/>
      <c r="K343" s="3" t="s">
        <v>21</v>
      </c>
      <c r="L343" s="3"/>
      <c r="M343" s="3"/>
      <c r="N343" s="3"/>
      <c r="O343" s="3" t="s">
        <v>21</v>
      </c>
      <c r="P343" s="3"/>
      <c r="Q343" s="3"/>
      <c r="R343" s="3"/>
    </row>
    <row r="344" spans="1:18" s="2" customFormat="1">
      <c r="A344" s="6">
        <v>343</v>
      </c>
      <c r="B344" t="s">
        <v>711</v>
      </c>
      <c r="C344" t="s">
        <v>712</v>
      </c>
      <c r="D344" s="6">
        <v>62</v>
      </c>
      <c r="E344" t="s">
        <v>41</v>
      </c>
      <c r="F344" s="4">
        <v>8.0399999999999991</v>
      </c>
      <c r="G344" s="3"/>
      <c r="H344" s="3" t="s">
        <v>21</v>
      </c>
      <c r="I344" s="3"/>
      <c r="J344" s="3"/>
      <c r="K344" s="3" t="s">
        <v>21</v>
      </c>
      <c r="L344" s="3"/>
      <c r="M344" s="3"/>
      <c r="N344" s="3"/>
      <c r="O344" s="3" t="s">
        <v>21</v>
      </c>
      <c r="P344" s="3"/>
      <c r="Q344" s="3"/>
      <c r="R344" s="3"/>
    </row>
    <row r="345" spans="1:18" s="2" customFormat="1">
      <c r="A345" s="6">
        <v>344</v>
      </c>
      <c r="B345" t="s">
        <v>713</v>
      </c>
      <c r="C345" t="s">
        <v>714</v>
      </c>
      <c r="D345" s="6">
        <v>38</v>
      </c>
      <c r="E345" t="s">
        <v>41</v>
      </c>
      <c r="F345" s="4">
        <v>8.0399999999999991</v>
      </c>
      <c r="G345" s="3"/>
      <c r="H345" s="3" t="s">
        <v>21</v>
      </c>
      <c r="I345" s="3"/>
      <c r="J345" s="3"/>
      <c r="K345" s="3" t="s">
        <v>21</v>
      </c>
      <c r="L345" s="3"/>
      <c r="M345" s="3"/>
      <c r="N345" s="3"/>
      <c r="O345" s="3" t="s">
        <v>21</v>
      </c>
      <c r="P345" s="3"/>
      <c r="Q345" s="3"/>
      <c r="R345" s="3"/>
    </row>
    <row r="346" spans="1:18" s="2" customFormat="1">
      <c r="A346" s="6">
        <v>345</v>
      </c>
      <c r="B346" t="s">
        <v>715</v>
      </c>
      <c r="C346" t="s">
        <v>716</v>
      </c>
      <c r="D346" s="6">
        <v>132</v>
      </c>
      <c r="E346" t="s">
        <v>20</v>
      </c>
      <c r="F346" s="4">
        <v>8.0399999999999991</v>
      </c>
      <c r="G346" s="3"/>
      <c r="H346" s="3" t="s">
        <v>21</v>
      </c>
      <c r="I346" s="3"/>
      <c r="J346" s="3"/>
      <c r="K346" s="3"/>
      <c r="L346" s="3"/>
      <c r="M346" s="3"/>
      <c r="N346" s="3"/>
      <c r="O346" s="3"/>
      <c r="P346" s="3"/>
      <c r="Q346" s="3"/>
      <c r="R346" s="3"/>
    </row>
    <row r="347" spans="1:18" s="2" customFormat="1">
      <c r="A347" s="6">
        <v>346</v>
      </c>
      <c r="B347" t="s">
        <v>717</v>
      </c>
      <c r="C347" t="s">
        <v>718</v>
      </c>
      <c r="D347" s="6">
        <v>120</v>
      </c>
      <c r="E347" t="s">
        <v>20</v>
      </c>
      <c r="F347" s="4">
        <v>8.0399999999999991</v>
      </c>
      <c r="G347" s="3"/>
      <c r="H347" s="3" t="s">
        <v>21</v>
      </c>
      <c r="I347" s="3"/>
      <c r="J347" s="3"/>
      <c r="K347" s="3"/>
      <c r="L347" s="3"/>
      <c r="M347" s="3"/>
      <c r="N347" s="3"/>
      <c r="O347" s="3"/>
      <c r="P347" s="3"/>
      <c r="Q347" s="3"/>
      <c r="R347" s="3"/>
    </row>
    <row r="348" spans="1:18" s="2" customFormat="1">
      <c r="A348" s="6">
        <v>347</v>
      </c>
      <c r="B348" t="s">
        <v>719</v>
      </c>
      <c r="C348" t="s">
        <v>720</v>
      </c>
      <c r="D348" s="6">
        <v>8</v>
      </c>
      <c r="E348" t="s">
        <v>20</v>
      </c>
      <c r="F348" s="4">
        <v>7.81</v>
      </c>
      <c r="G348" s="3" t="s">
        <v>21</v>
      </c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</row>
    <row r="349" spans="1:18" s="2" customFormat="1">
      <c r="A349" s="6">
        <v>348</v>
      </c>
      <c r="B349" t="s">
        <v>721</v>
      </c>
      <c r="C349" t="s">
        <v>722</v>
      </c>
      <c r="D349" s="6">
        <v>50</v>
      </c>
      <c r="E349" t="s">
        <v>20</v>
      </c>
      <c r="F349" s="4">
        <v>7.81</v>
      </c>
      <c r="G349" s="3" t="s">
        <v>21</v>
      </c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</row>
    <row r="350" spans="1:18" s="2" customFormat="1">
      <c r="A350" s="6">
        <v>349</v>
      </c>
      <c r="B350" t="s">
        <v>723</v>
      </c>
      <c r="C350" t="s">
        <v>724</v>
      </c>
      <c r="D350" s="6">
        <v>2</v>
      </c>
      <c r="E350" t="s">
        <v>20</v>
      </c>
      <c r="F350" s="4">
        <v>7.67</v>
      </c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 t="s">
        <v>42</v>
      </c>
    </row>
    <row r="351" spans="1:18" s="2" customFormat="1">
      <c r="A351" s="6">
        <v>350</v>
      </c>
      <c r="B351" t="s">
        <v>725</v>
      </c>
      <c r="C351" t="s">
        <v>726</v>
      </c>
      <c r="D351" s="6">
        <v>250</v>
      </c>
      <c r="E351" t="s">
        <v>20</v>
      </c>
      <c r="F351" s="4">
        <v>7.49</v>
      </c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 t="s">
        <v>42</v>
      </c>
    </row>
    <row r="352" spans="1:18" s="2" customFormat="1">
      <c r="A352" s="6">
        <v>351</v>
      </c>
      <c r="B352" t="s">
        <v>727</v>
      </c>
      <c r="C352" t="s">
        <v>728</v>
      </c>
      <c r="D352" s="6">
        <v>95</v>
      </c>
      <c r="E352" t="s">
        <v>20</v>
      </c>
      <c r="F352" s="4">
        <v>7.32</v>
      </c>
      <c r="G352" s="3"/>
      <c r="H352" s="3" t="s">
        <v>21</v>
      </c>
      <c r="I352" s="3" t="s">
        <v>21</v>
      </c>
      <c r="J352" s="3"/>
      <c r="K352" s="3"/>
      <c r="L352" s="3"/>
      <c r="M352" s="3"/>
      <c r="N352" s="3"/>
      <c r="O352" s="3"/>
      <c r="P352" s="3"/>
      <c r="Q352" s="3"/>
      <c r="R352" s="3"/>
    </row>
    <row r="353" spans="1:18" s="2" customFormat="1">
      <c r="A353" s="6">
        <v>352</v>
      </c>
      <c r="B353">
        <v>16000030814</v>
      </c>
      <c r="C353" t="s">
        <v>729</v>
      </c>
      <c r="D353" s="6">
        <v>150</v>
      </c>
      <c r="E353" t="s">
        <v>20</v>
      </c>
      <c r="F353" s="4">
        <v>7.19</v>
      </c>
      <c r="G353" s="3"/>
      <c r="H353" s="3"/>
      <c r="I353" s="3" t="s">
        <v>21</v>
      </c>
      <c r="J353" s="3"/>
      <c r="K353" s="3" t="s">
        <v>21</v>
      </c>
      <c r="L353" s="3"/>
      <c r="M353" s="3"/>
      <c r="N353" s="3"/>
      <c r="O353" s="3"/>
      <c r="P353" s="3"/>
      <c r="Q353" s="3"/>
      <c r="R353" s="3"/>
    </row>
    <row r="354" spans="1:18" s="2" customFormat="1">
      <c r="A354" s="6">
        <v>353</v>
      </c>
      <c r="B354" t="s">
        <v>730</v>
      </c>
      <c r="C354" t="s">
        <v>731</v>
      </c>
      <c r="D354" s="6">
        <v>200</v>
      </c>
      <c r="E354" t="s">
        <v>20</v>
      </c>
      <c r="F354" s="4">
        <v>7.11</v>
      </c>
      <c r="G354" s="3" t="s">
        <v>21</v>
      </c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</row>
    <row r="355" spans="1:18" s="2" customFormat="1">
      <c r="A355" s="6">
        <v>354</v>
      </c>
      <c r="B355" t="s">
        <v>732</v>
      </c>
      <c r="C355" t="s">
        <v>733</v>
      </c>
      <c r="D355" s="6">
        <v>220</v>
      </c>
      <c r="E355" t="s">
        <v>41</v>
      </c>
      <c r="F355" s="4">
        <v>6.99</v>
      </c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</row>
    <row r="356" spans="1:18" s="2" customFormat="1">
      <c r="A356" s="6">
        <v>355</v>
      </c>
      <c r="B356" t="s">
        <v>734</v>
      </c>
      <c r="C356" t="s">
        <v>735</v>
      </c>
      <c r="D356" s="6">
        <f>1+50</f>
        <v>51</v>
      </c>
      <c r="E356" t="s">
        <v>20</v>
      </c>
      <c r="F356" s="4">
        <v>6.96</v>
      </c>
      <c r="G356" s="3"/>
      <c r="H356" s="3" t="s">
        <v>21</v>
      </c>
      <c r="I356" s="3"/>
      <c r="J356" s="3"/>
      <c r="K356" s="3"/>
      <c r="L356" s="3"/>
      <c r="M356" s="3"/>
      <c r="N356" s="3"/>
      <c r="O356" s="3"/>
      <c r="P356" s="3"/>
      <c r="Q356" s="3"/>
      <c r="R356" s="3"/>
    </row>
    <row r="357" spans="1:18" s="2" customFormat="1">
      <c r="A357" s="6">
        <v>356</v>
      </c>
      <c r="B357" t="s">
        <v>736</v>
      </c>
      <c r="C357" t="s">
        <v>737</v>
      </c>
      <c r="D357" s="6">
        <v>17</v>
      </c>
      <c r="E357" t="s">
        <v>20</v>
      </c>
      <c r="F357" s="4">
        <v>6.92</v>
      </c>
      <c r="G357" s="3"/>
      <c r="H357" s="3" t="s">
        <v>21</v>
      </c>
      <c r="I357" s="3"/>
      <c r="J357" s="3"/>
      <c r="K357" s="3" t="s">
        <v>21</v>
      </c>
      <c r="L357" s="3"/>
      <c r="M357" s="3"/>
      <c r="N357" s="3"/>
      <c r="O357" s="3"/>
      <c r="P357" s="3"/>
      <c r="Q357" s="3"/>
      <c r="R357" s="3"/>
    </row>
    <row r="358" spans="1:18" s="2" customFormat="1">
      <c r="A358" s="6">
        <v>357</v>
      </c>
      <c r="B358" t="s">
        <v>738</v>
      </c>
      <c r="C358" t="s">
        <v>739</v>
      </c>
      <c r="D358" s="6">
        <v>16</v>
      </c>
      <c r="E358" t="s">
        <v>41</v>
      </c>
      <c r="F358" s="4">
        <v>6.81</v>
      </c>
      <c r="G358" s="3" t="s">
        <v>21</v>
      </c>
      <c r="H358" s="3" t="s">
        <v>21</v>
      </c>
      <c r="I358" s="3"/>
      <c r="J358" s="3"/>
      <c r="K358" s="3"/>
      <c r="L358" s="3"/>
      <c r="M358" s="3"/>
      <c r="N358" s="3"/>
      <c r="O358" s="3"/>
      <c r="P358" s="3"/>
      <c r="Q358" s="3"/>
      <c r="R358" s="3"/>
    </row>
    <row r="359" spans="1:18" s="2" customFormat="1">
      <c r="A359" s="6">
        <v>358</v>
      </c>
      <c r="B359" t="s">
        <v>740</v>
      </c>
      <c r="C359" t="s">
        <v>741</v>
      </c>
      <c r="D359" s="6">
        <f>5+1</f>
        <v>6</v>
      </c>
      <c r="E359" t="s">
        <v>20</v>
      </c>
      <c r="F359" s="4">
        <v>6.79</v>
      </c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</row>
    <row r="360" spans="1:18" s="2" customFormat="1">
      <c r="A360" s="6">
        <v>359</v>
      </c>
      <c r="B360" t="s">
        <v>742</v>
      </c>
      <c r="C360" t="s">
        <v>743</v>
      </c>
      <c r="D360" s="6">
        <v>90</v>
      </c>
      <c r="E360" t="s">
        <v>20</v>
      </c>
      <c r="F360" s="4">
        <v>6.7</v>
      </c>
      <c r="G360" s="3"/>
      <c r="H360" s="3" t="s">
        <v>21</v>
      </c>
      <c r="I360" s="3"/>
      <c r="J360" s="3"/>
      <c r="K360" s="3"/>
      <c r="L360" s="3"/>
      <c r="M360" s="3"/>
      <c r="N360" s="3"/>
      <c r="O360" s="3"/>
      <c r="P360" s="3"/>
      <c r="Q360" s="3"/>
      <c r="R360" s="3"/>
    </row>
    <row r="361" spans="1:18" s="2" customFormat="1">
      <c r="A361" s="6">
        <v>360</v>
      </c>
      <c r="B361" t="s">
        <v>744</v>
      </c>
      <c r="C361" t="s">
        <v>745</v>
      </c>
      <c r="D361" s="6">
        <v>6</v>
      </c>
      <c r="E361" t="s">
        <v>20</v>
      </c>
      <c r="F361" s="4">
        <v>6.7</v>
      </c>
      <c r="G361" s="3"/>
      <c r="H361" s="3" t="s">
        <v>21</v>
      </c>
      <c r="I361" s="3"/>
      <c r="J361" s="3"/>
      <c r="K361" s="3"/>
      <c r="L361" s="3"/>
      <c r="M361" s="3"/>
      <c r="N361" s="3"/>
      <c r="O361" s="3"/>
      <c r="P361" s="3"/>
      <c r="Q361" s="3"/>
      <c r="R361" s="3"/>
    </row>
    <row r="362" spans="1:18" s="2" customFormat="1">
      <c r="A362" s="6">
        <v>361</v>
      </c>
      <c r="B362" t="s">
        <v>746</v>
      </c>
      <c r="C362" t="s">
        <v>747</v>
      </c>
      <c r="D362" s="6">
        <v>4</v>
      </c>
      <c r="E362" t="s">
        <v>20</v>
      </c>
      <c r="F362" s="4">
        <v>6.7</v>
      </c>
      <c r="G362" s="3" t="s">
        <v>21</v>
      </c>
      <c r="H362" s="3" t="s">
        <v>21</v>
      </c>
      <c r="I362" s="3"/>
      <c r="J362" s="3"/>
      <c r="K362" s="3"/>
      <c r="L362" s="3"/>
      <c r="M362" s="3"/>
      <c r="N362" s="3"/>
      <c r="O362" s="3"/>
      <c r="P362" s="3"/>
      <c r="Q362" s="3"/>
      <c r="R362" s="3"/>
    </row>
    <row r="363" spans="1:18" s="2" customFormat="1">
      <c r="A363" s="6">
        <v>362</v>
      </c>
      <c r="B363" t="s">
        <v>748</v>
      </c>
      <c r="C363" t="s">
        <v>749</v>
      </c>
      <c r="D363" s="6">
        <v>5</v>
      </c>
      <c r="E363" t="s">
        <v>20</v>
      </c>
      <c r="F363" s="4">
        <v>6.7</v>
      </c>
      <c r="G363" s="3" t="s">
        <v>21</v>
      </c>
      <c r="H363" s="3" t="s">
        <v>21</v>
      </c>
      <c r="I363" s="3"/>
      <c r="J363" s="3"/>
      <c r="K363" s="3"/>
      <c r="L363" s="3"/>
      <c r="M363" s="3"/>
      <c r="N363" s="3"/>
      <c r="O363" s="3"/>
      <c r="P363" s="3"/>
      <c r="Q363" s="3"/>
      <c r="R363" s="3"/>
    </row>
    <row r="364" spans="1:18" s="2" customFormat="1">
      <c r="A364" s="6">
        <v>363</v>
      </c>
      <c r="B364" t="s">
        <v>750</v>
      </c>
      <c r="C364" t="s">
        <v>751</v>
      </c>
      <c r="D364" s="6">
        <v>40</v>
      </c>
      <c r="E364" t="s">
        <v>20</v>
      </c>
      <c r="F364" s="4">
        <v>6.65</v>
      </c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 t="s">
        <v>21</v>
      </c>
    </row>
    <row r="365" spans="1:18" s="2" customFormat="1">
      <c r="A365" s="6">
        <v>364</v>
      </c>
      <c r="B365" t="s">
        <v>752</v>
      </c>
      <c r="C365" t="s">
        <v>753</v>
      </c>
      <c r="D365" s="6">
        <v>14</v>
      </c>
      <c r="E365" t="s">
        <v>20</v>
      </c>
      <c r="F365" s="4">
        <v>6.53</v>
      </c>
      <c r="G365" s="3"/>
      <c r="H365" s="3" t="s">
        <v>21</v>
      </c>
      <c r="I365" s="3"/>
      <c r="J365" s="3"/>
      <c r="K365" s="3"/>
      <c r="L365" s="3"/>
      <c r="M365" s="3"/>
      <c r="N365" s="3"/>
      <c r="O365" s="3"/>
      <c r="P365" s="3"/>
      <c r="Q365" s="3"/>
      <c r="R365" s="3"/>
    </row>
    <row r="366" spans="1:18" s="2" customFormat="1">
      <c r="A366" s="6">
        <v>365</v>
      </c>
      <c r="B366" t="s">
        <v>754</v>
      </c>
      <c r="C366" t="s">
        <v>755</v>
      </c>
      <c r="D366" s="6">
        <v>14</v>
      </c>
      <c r="E366" t="s">
        <v>20</v>
      </c>
      <c r="F366" s="4">
        <v>6.53</v>
      </c>
      <c r="G366" s="3"/>
      <c r="H366" s="3" t="s">
        <v>21</v>
      </c>
      <c r="I366" s="3"/>
      <c r="J366" s="3"/>
      <c r="K366" s="3"/>
      <c r="L366" s="3"/>
      <c r="M366" s="3"/>
      <c r="N366" s="3"/>
      <c r="O366" s="3"/>
      <c r="P366" s="3"/>
      <c r="Q366" s="3"/>
      <c r="R366" s="3"/>
    </row>
    <row r="367" spans="1:18" s="2" customFormat="1">
      <c r="A367" s="6">
        <v>366</v>
      </c>
      <c r="B367" t="s">
        <v>756</v>
      </c>
      <c r="C367" t="s">
        <v>757</v>
      </c>
      <c r="D367" s="6">
        <v>100</v>
      </c>
      <c r="E367" t="s">
        <v>20</v>
      </c>
      <c r="F367" s="4">
        <v>6.47</v>
      </c>
      <c r="G367" s="3" t="s">
        <v>21</v>
      </c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</row>
    <row r="368" spans="1:18" s="2" customFormat="1">
      <c r="A368" s="6">
        <v>367</v>
      </c>
      <c r="B368" t="s">
        <v>758</v>
      </c>
      <c r="C368" t="s">
        <v>759</v>
      </c>
      <c r="D368" s="6">
        <v>3</v>
      </c>
      <c r="E368" t="s">
        <v>20</v>
      </c>
      <c r="F368" s="4">
        <v>6.47</v>
      </c>
      <c r="G368" s="3"/>
      <c r="H368" s="3" t="s">
        <v>21</v>
      </c>
      <c r="I368" s="3"/>
      <c r="J368" s="3"/>
      <c r="K368" s="3"/>
      <c r="L368" s="3"/>
      <c r="M368" s="3"/>
      <c r="N368" s="3"/>
      <c r="O368" s="3"/>
      <c r="P368" s="3"/>
      <c r="Q368" s="3"/>
      <c r="R368" s="3"/>
    </row>
    <row r="369" spans="1:18" s="2" customFormat="1">
      <c r="A369" s="6">
        <v>368</v>
      </c>
      <c r="B369" t="s">
        <v>760</v>
      </c>
      <c r="C369" t="s">
        <v>761</v>
      </c>
      <c r="D369" s="6">
        <v>83</v>
      </c>
      <c r="E369" t="s">
        <v>20</v>
      </c>
      <c r="F369" s="4">
        <v>6.36</v>
      </c>
      <c r="G369" s="3" t="s">
        <v>21</v>
      </c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</row>
    <row r="370" spans="1:18" s="2" customFormat="1">
      <c r="A370" s="6">
        <v>369</v>
      </c>
      <c r="B370" t="s">
        <v>762</v>
      </c>
      <c r="C370" t="s">
        <v>763</v>
      </c>
      <c r="D370" s="6">
        <f>4+11</f>
        <v>15</v>
      </c>
      <c r="E370" t="s">
        <v>36</v>
      </c>
      <c r="F370" s="4">
        <v>6.36</v>
      </c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</row>
    <row r="371" spans="1:18" s="2" customFormat="1">
      <c r="A371" s="6">
        <v>370</v>
      </c>
      <c r="B371" t="s">
        <v>764</v>
      </c>
      <c r="C371" t="s">
        <v>765</v>
      </c>
      <c r="D371" s="6">
        <v>10</v>
      </c>
      <c r="E371" t="s">
        <v>20</v>
      </c>
      <c r="F371" s="4">
        <v>6.35</v>
      </c>
      <c r="G371" s="3" t="s">
        <v>21</v>
      </c>
      <c r="H371" s="3" t="s">
        <v>21</v>
      </c>
      <c r="I371" s="3"/>
      <c r="J371" s="3"/>
      <c r="K371" s="3"/>
      <c r="L371" s="3"/>
      <c r="M371" s="3"/>
      <c r="N371" s="3"/>
      <c r="O371" s="3"/>
      <c r="P371" s="3"/>
      <c r="Q371" s="3"/>
      <c r="R371" s="3"/>
    </row>
    <row r="372" spans="1:18" s="2" customFormat="1">
      <c r="A372" s="6">
        <v>371</v>
      </c>
      <c r="B372" t="s">
        <v>766</v>
      </c>
      <c r="C372" t="s">
        <v>767</v>
      </c>
      <c r="D372" s="6">
        <v>5</v>
      </c>
      <c r="E372" t="s">
        <v>20</v>
      </c>
      <c r="F372" s="4">
        <v>6.35</v>
      </c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</row>
    <row r="373" spans="1:18" s="2" customFormat="1">
      <c r="A373" s="6">
        <v>372</v>
      </c>
      <c r="B373" t="s">
        <v>768</v>
      </c>
      <c r="C373" t="s">
        <v>769</v>
      </c>
      <c r="D373" s="6">
        <v>77</v>
      </c>
      <c r="E373" t="s">
        <v>20</v>
      </c>
      <c r="F373" s="4">
        <v>6.34</v>
      </c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</row>
    <row r="374" spans="1:18" s="2" customFormat="1">
      <c r="A374" s="6">
        <v>373</v>
      </c>
      <c r="B374" t="s">
        <v>770</v>
      </c>
      <c r="C374" t="s">
        <v>771</v>
      </c>
      <c r="D374" s="6">
        <v>52</v>
      </c>
      <c r="E374" t="s">
        <v>20</v>
      </c>
      <c r="F374" s="4">
        <v>6.29</v>
      </c>
      <c r="G374" s="3" t="s">
        <v>21</v>
      </c>
      <c r="H374" s="3" t="s">
        <v>21</v>
      </c>
      <c r="I374" s="3"/>
      <c r="J374" s="3"/>
      <c r="K374" s="3"/>
      <c r="L374" s="3"/>
      <c r="M374" s="3"/>
      <c r="N374" s="3"/>
      <c r="O374" s="3"/>
      <c r="P374" s="3"/>
      <c r="Q374" s="3"/>
      <c r="R374" s="3"/>
    </row>
    <row r="375" spans="1:18" s="2" customFormat="1">
      <c r="A375" s="6">
        <v>374</v>
      </c>
      <c r="B375" t="s">
        <v>772</v>
      </c>
      <c r="C375" t="s">
        <v>773</v>
      </c>
      <c r="D375" s="6">
        <f>8+38</f>
        <v>46</v>
      </c>
      <c r="E375" t="s">
        <v>20</v>
      </c>
      <c r="F375" s="4">
        <v>6.14</v>
      </c>
      <c r="G375" s="3" t="s">
        <v>21</v>
      </c>
      <c r="H375" s="3" t="s">
        <v>774</v>
      </c>
      <c r="I375" s="3" t="s">
        <v>774</v>
      </c>
      <c r="J375" s="3" t="s">
        <v>21</v>
      </c>
      <c r="K375" s="3" t="s">
        <v>774</v>
      </c>
      <c r="L375" s="3"/>
      <c r="M375" s="3" t="s">
        <v>21</v>
      </c>
      <c r="N375" s="3"/>
      <c r="O375" s="3" t="s">
        <v>21</v>
      </c>
      <c r="P375" s="3"/>
      <c r="Q375" s="3"/>
      <c r="R375" s="3"/>
    </row>
    <row r="376" spans="1:18" s="2" customFormat="1">
      <c r="A376" s="6">
        <v>375</v>
      </c>
      <c r="B376" t="s">
        <v>775</v>
      </c>
      <c r="C376" t="s">
        <v>776</v>
      </c>
      <c r="D376" s="6">
        <v>100</v>
      </c>
      <c r="E376" t="s">
        <v>20</v>
      </c>
      <c r="F376" s="4">
        <v>6.03</v>
      </c>
      <c r="G376" s="3"/>
      <c r="H376" s="3" t="s">
        <v>21</v>
      </c>
      <c r="I376" s="3"/>
      <c r="J376" s="3"/>
      <c r="K376" s="3"/>
      <c r="L376" s="3"/>
      <c r="M376" s="3"/>
      <c r="N376" s="3"/>
      <c r="O376" s="3"/>
      <c r="P376" s="3"/>
      <c r="Q376" s="3"/>
      <c r="R376" s="3"/>
    </row>
    <row r="377" spans="1:18" s="2" customFormat="1">
      <c r="A377" s="6">
        <v>376</v>
      </c>
      <c r="B377" t="s">
        <v>777</v>
      </c>
      <c r="C377" t="s">
        <v>778</v>
      </c>
      <c r="D377" s="6">
        <f>138+48</f>
        <v>186</v>
      </c>
      <c r="E377" t="s">
        <v>41</v>
      </c>
      <c r="F377" s="4">
        <v>6.02</v>
      </c>
      <c r="G377" s="3"/>
      <c r="H377" s="3" t="s">
        <v>21</v>
      </c>
      <c r="I377" s="3"/>
      <c r="J377" s="3"/>
      <c r="K377" s="3" t="s">
        <v>21</v>
      </c>
      <c r="L377" s="3"/>
      <c r="M377" s="3"/>
      <c r="N377" s="3"/>
      <c r="O377" s="3"/>
      <c r="P377" s="3"/>
      <c r="Q377" s="3"/>
      <c r="R377" s="3"/>
    </row>
    <row r="378" spans="1:18" s="2" customFormat="1">
      <c r="A378" s="6">
        <v>377</v>
      </c>
      <c r="B378" t="s">
        <v>779</v>
      </c>
      <c r="C378" t="s">
        <v>780</v>
      </c>
      <c r="D378" s="6">
        <v>36</v>
      </c>
      <c r="E378" t="s">
        <v>20</v>
      </c>
      <c r="F378" s="4">
        <v>6.02</v>
      </c>
      <c r="G378" s="3"/>
      <c r="H378" s="3" t="s">
        <v>21</v>
      </c>
      <c r="I378" s="3"/>
      <c r="J378" s="3"/>
      <c r="K378" s="3"/>
      <c r="L378" s="3"/>
      <c r="M378" s="3"/>
      <c r="N378" s="3"/>
      <c r="O378" s="3"/>
      <c r="P378" s="3"/>
      <c r="Q378" s="3"/>
      <c r="R378" s="3"/>
    </row>
    <row r="379" spans="1:18" s="2" customFormat="1">
      <c r="A379" s="6">
        <v>378</v>
      </c>
      <c r="B379" t="s">
        <v>781</v>
      </c>
      <c r="C379" t="s">
        <v>782</v>
      </c>
      <c r="D379" s="6">
        <v>2</v>
      </c>
      <c r="E379" t="s">
        <v>20</v>
      </c>
      <c r="F379" s="4">
        <v>5.92</v>
      </c>
      <c r="G379" s="3" t="s">
        <v>21</v>
      </c>
      <c r="H379" s="3" t="s">
        <v>21</v>
      </c>
      <c r="I379" s="3"/>
      <c r="J379" s="3"/>
      <c r="K379" s="3"/>
      <c r="L379" s="3"/>
      <c r="M379" s="3"/>
      <c r="N379" s="3"/>
      <c r="O379" s="3"/>
      <c r="P379" s="3"/>
      <c r="Q379" s="3"/>
      <c r="R379" s="3"/>
    </row>
    <row r="380" spans="1:18" s="2" customFormat="1">
      <c r="A380" s="6">
        <v>379</v>
      </c>
      <c r="B380" t="s">
        <v>783</v>
      </c>
      <c r="C380" t="s">
        <v>784</v>
      </c>
      <c r="D380" s="6">
        <f>325+90</f>
        <v>415</v>
      </c>
      <c r="E380" t="s">
        <v>41</v>
      </c>
      <c r="F380" s="4">
        <v>5.69</v>
      </c>
      <c r="G380" s="3"/>
      <c r="H380" s="3" t="s">
        <v>21</v>
      </c>
      <c r="I380" s="3"/>
      <c r="J380" s="3"/>
      <c r="K380" s="3"/>
      <c r="L380" s="3"/>
      <c r="M380" s="3"/>
      <c r="N380" s="3"/>
      <c r="O380" s="3"/>
      <c r="P380" s="3"/>
      <c r="Q380" s="3"/>
      <c r="R380" s="3"/>
    </row>
    <row r="381" spans="1:18" s="2" customFormat="1">
      <c r="A381" s="6">
        <v>380</v>
      </c>
      <c r="B381" t="s">
        <v>785</v>
      </c>
      <c r="C381" t="s">
        <v>786</v>
      </c>
      <c r="D381" s="6">
        <f>20+120</f>
        <v>140</v>
      </c>
      <c r="E381" t="s">
        <v>20</v>
      </c>
      <c r="F381" s="4">
        <v>5.58</v>
      </c>
      <c r="G381" s="3"/>
      <c r="H381" s="3" t="s">
        <v>21</v>
      </c>
      <c r="I381" s="3"/>
      <c r="J381" s="3"/>
      <c r="K381" s="3"/>
      <c r="L381" s="3"/>
      <c r="M381" s="3"/>
      <c r="N381" s="3"/>
      <c r="O381" s="3"/>
      <c r="P381" s="3"/>
      <c r="Q381" s="3"/>
      <c r="R381" s="3"/>
    </row>
    <row r="382" spans="1:18" s="2" customFormat="1">
      <c r="A382" s="6">
        <v>381</v>
      </c>
      <c r="B382" t="s">
        <v>787</v>
      </c>
      <c r="C382" t="s">
        <v>788</v>
      </c>
      <c r="D382" s="6">
        <v>3</v>
      </c>
      <c r="E382" t="s">
        <v>20</v>
      </c>
      <c r="F382" s="4">
        <v>5.58</v>
      </c>
      <c r="G382" s="3"/>
      <c r="H382" s="3"/>
      <c r="I382" s="3"/>
      <c r="J382" s="3"/>
      <c r="K382" s="3"/>
      <c r="L382" s="3"/>
      <c r="M382" s="3"/>
      <c r="N382" s="3"/>
      <c r="O382" s="3" t="s">
        <v>21</v>
      </c>
      <c r="P382" s="3"/>
      <c r="Q382" s="3"/>
      <c r="R382" s="3"/>
    </row>
    <row r="383" spans="1:18" s="2" customFormat="1">
      <c r="A383" s="6">
        <v>382</v>
      </c>
      <c r="B383" t="s">
        <v>789</v>
      </c>
      <c r="C383" t="s">
        <v>790</v>
      </c>
      <c r="D383" s="6">
        <f>100+148</f>
        <v>248</v>
      </c>
      <c r="E383" t="s">
        <v>20</v>
      </c>
      <c r="F383" s="4">
        <v>5.56</v>
      </c>
      <c r="G383" s="3"/>
      <c r="H383" s="3" t="s">
        <v>21</v>
      </c>
      <c r="I383" s="3"/>
      <c r="J383" s="3"/>
      <c r="K383" s="3"/>
      <c r="L383" s="3"/>
      <c r="M383" s="3"/>
      <c r="N383" s="3"/>
      <c r="O383" s="3"/>
      <c r="P383" s="3"/>
      <c r="Q383" s="3"/>
      <c r="R383" s="3"/>
    </row>
    <row r="384" spans="1:18" s="2" customFormat="1">
      <c r="A384" s="6">
        <v>383</v>
      </c>
      <c r="B384" t="s">
        <v>791</v>
      </c>
      <c r="C384" t="s">
        <v>792</v>
      </c>
      <c r="D384" s="6">
        <f>100+17</f>
        <v>117</v>
      </c>
      <c r="E384" t="s">
        <v>20</v>
      </c>
      <c r="F384" s="4">
        <v>5.56</v>
      </c>
      <c r="G384" s="3"/>
      <c r="H384" s="3" t="s">
        <v>21</v>
      </c>
      <c r="I384" s="3"/>
      <c r="J384" s="3"/>
      <c r="K384" s="3"/>
      <c r="L384" s="3"/>
      <c r="M384" s="3"/>
      <c r="N384" s="3"/>
      <c r="O384" s="3"/>
      <c r="P384" s="3"/>
      <c r="Q384" s="3"/>
      <c r="R384" s="3"/>
    </row>
    <row r="385" spans="1:18" s="2" customFormat="1">
      <c r="A385" s="6">
        <v>384</v>
      </c>
      <c r="B385" t="s">
        <v>793</v>
      </c>
      <c r="C385" t="s">
        <v>794</v>
      </c>
      <c r="D385" s="6">
        <f>500+258</f>
        <v>758</v>
      </c>
      <c r="E385" t="s">
        <v>20</v>
      </c>
      <c r="F385" s="4">
        <v>5.56</v>
      </c>
      <c r="G385" s="3"/>
      <c r="H385" s="3" t="s">
        <v>21</v>
      </c>
      <c r="I385" s="3"/>
      <c r="J385" s="3"/>
      <c r="K385" s="3"/>
      <c r="L385" s="3"/>
      <c r="M385" s="3"/>
      <c r="N385" s="3"/>
      <c r="O385" s="3"/>
      <c r="P385" s="3"/>
      <c r="Q385" s="3"/>
      <c r="R385" s="3"/>
    </row>
    <row r="386" spans="1:18" s="2" customFormat="1">
      <c r="A386" s="6">
        <v>385</v>
      </c>
      <c r="B386" t="s">
        <v>795</v>
      </c>
      <c r="C386" t="s">
        <v>796</v>
      </c>
      <c r="D386" s="6">
        <v>453</v>
      </c>
      <c r="E386" t="s">
        <v>20</v>
      </c>
      <c r="F386" s="4">
        <v>5.56</v>
      </c>
      <c r="G386" s="3"/>
      <c r="H386" s="3" t="s">
        <v>21</v>
      </c>
      <c r="I386" s="3"/>
      <c r="J386" s="3"/>
      <c r="K386" s="3"/>
      <c r="L386" s="3"/>
      <c r="M386" s="3"/>
      <c r="N386" s="3"/>
      <c r="O386" s="3"/>
      <c r="P386" s="3"/>
      <c r="Q386" s="3"/>
      <c r="R386" s="3"/>
    </row>
    <row r="387" spans="1:18" s="2" customFormat="1">
      <c r="A387" s="6">
        <v>386</v>
      </c>
      <c r="B387" t="s">
        <v>797</v>
      </c>
      <c r="C387" t="s">
        <v>798</v>
      </c>
      <c r="D387" s="6">
        <v>185</v>
      </c>
      <c r="E387" t="s">
        <v>20</v>
      </c>
      <c r="F387" s="4">
        <v>5.56</v>
      </c>
      <c r="G387" s="3"/>
      <c r="H387" s="3" t="s">
        <v>21</v>
      </c>
      <c r="I387" s="3"/>
      <c r="J387" s="3"/>
      <c r="K387" s="3"/>
      <c r="L387" s="3"/>
      <c r="M387" s="3"/>
      <c r="N387" s="3"/>
      <c r="O387" s="3"/>
      <c r="P387" s="3"/>
      <c r="Q387" s="3"/>
      <c r="R387" s="3"/>
    </row>
    <row r="388" spans="1:18" s="2" customFormat="1">
      <c r="A388" s="6">
        <v>387</v>
      </c>
      <c r="B388" t="s">
        <v>799</v>
      </c>
      <c r="C388" t="s">
        <v>800</v>
      </c>
      <c r="D388" s="6">
        <v>469</v>
      </c>
      <c r="E388" t="s">
        <v>41</v>
      </c>
      <c r="F388" s="4">
        <v>5.56</v>
      </c>
      <c r="G388" s="3"/>
      <c r="H388" s="3" t="s">
        <v>21</v>
      </c>
      <c r="I388" s="3"/>
      <c r="J388" s="3"/>
      <c r="K388" s="3"/>
      <c r="L388" s="3"/>
      <c r="M388" s="3"/>
      <c r="N388" s="3"/>
      <c r="O388" s="3"/>
      <c r="P388" s="3"/>
      <c r="Q388" s="3"/>
      <c r="R388" s="3"/>
    </row>
    <row r="389" spans="1:18" s="2" customFormat="1">
      <c r="A389" s="6">
        <v>388</v>
      </c>
      <c r="B389" t="s">
        <v>801</v>
      </c>
      <c r="C389" t="s">
        <v>802</v>
      </c>
      <c r="D389" s="6">
        <f>10+20+3</f>
        <v>33</v>
      </c>
      <c r="E389" t="s">
        <v>20</v>
      </c>
      <c r="F389" s="4">
        <v>5.47</v>
      </c>
      <c r="G389" s="3"/>
      <c r="H389" s="3" t="s">
        <v>21</v>
      </c>
      <c r="I389" s="3"/>
      <c r="J389" s="3"/>
      <c r="K389" s="3"/>
      <c r="L389" s="3"/>
      <c r="M389" s="3"/>
      <c r="N389" s="3"/>
      <c r="O389" s="3"/>
      <c r="P389" s="3"/>
      <c r="Q389" s="3"/>
      <c r="R389" s="3"/>
    </row>
    <row r="390" spans="1:18" s="2" customFormat="1">
      <c r="A390" s="6">
        <v>389</v>
      </c>
      <c r="B390" t="s">
        <v>803</v>
      </c>
      <c r="C390" t="s">
        <v>804</v>
      </c>
      <c r="D390" s="6">
        <v>15</v>
      </c>
      <c r="E390" t="s">
        <v>41</v>
      </c>
      <c r="F390" s="4">
        <v>5.47</v>
      </c>
      <c r="G390" s="3" t="s">
        <v>21</v>
      </c>
      <c r="H390" s="3" t="s">
        <v>21</v>
      </c>
      <c r="I390" s="3"/>
      <c r="J390" s="3"/>
      <c r="K390" s="3"/>
      <c r="L390" s="3"/>
      <c r="M390" s="3"/>
      <c r="N390" s="3"/>
      <c r="O390" s="3"/>
      <c r="P390" s="3"/>
      <c r="Q390" s="3"/>
      <c r="R390" s="3"/>
    </row>
    <row r="391" spans="1:18" s="2" customFormat="1">
      <c r="A391" s="6">
        <v>390</v>
      </c>
      <c r="B391" t="s">
        <v>805</v>
      </c>
      <c r="C391" t="s">
        <v>806</v>
      </c>
      <c r="D391" s="6">
        <v>8</v>
      </c>
      <c r="E391" t="s">
        <v>41</v>
      </c>
      <c r="F391" s="4">
        <v>5.41</v>
      </c>
      <c r="G391" s="3" t="s">
        <v>21</v>
      </c>
      <c r="H391" s="3" t="s">
        <v>21</v>
      </c>
      <c r="I391" s="3"/>
      <c r="J391" s="3"/>
      <c r="K391" s="3"/>
      <c r="L391" s="3"/>
      <c r="M391" s="3"/>
      <c r="N391" s="3"/>
      <c r="O391" s="3"/>
      <c r="P391" s="3"/>
      <c r="Q391" s="3"/>
      <c r="R391" s="3"/>
    </row>
    <row r="392" spans="1:18" s="2" customFormat="1">
      <c r="A392" s="6">
        <v>391</v>
      </c>
      <c r="B392" t="s">
        <v>807</v>
      </c>
      <c r="C392" t="s">
        <v>808</v>
      </c>
      <c r="D392" s="6">
        <v>61</v>
      </c>
      <c r="E392" t="s">
        <v>20</v>
      </c>
      <c r="F392" s="4">
        <v>5.36</v>
      </c>
      <c r="G392" s="3"/>
      <c r="H392" s="3" t="s">
        <v>21</v>
      </c>
      <c r="I392" s="3"/>
      <c r="J392" s="3"/>
      <c r="K392" s="3"/>
      <c r="L392" s="3"/>
      <c r="M392" s="3"/>
      <c r="N392" s="3"/>
      <c r="O392" s="3"/>
      <c r="P392" s="3"/>
      <c r="Q392" s="3"/>
      <c r="R392" s="3"/>
    </row>
    <row r="393" spans="1:18" s="2" customFormat="1">
      <c r="A393" s="6">
        <v>392</v>
      </c>
      <c r="B393" t="s">
        <v>809</v>
      </c>
      <c r="C393" t="s">
        <v>810</v>
      </c>
      <c r="D393" s="6">
        <f>54+100</f>
        <v>154</v>
      </c>
      <c r="E393" t="s">
        <v>20</v>
      </c>
      <c r="F393" s="4">
        <v>5.29</v>
      </c>
      <c r="G393" s="3" t="s">
        <v>21</v>
      </c>
      <c r="H393" s="3"/>
      <c r="I393" s="3"/>
      <c r="J393" s="3"/>
      <c r="K393" s="3"/>
      <c r="L393" s="3"/>
      <c r="M393" s="3" t="s">
        <v>21</v>
      </c>
      <c r="N393" s="3"/>
      <c r="O393" s="3"/>
      <c r="P393" s="3"/>
      <c r="Q393" s="3"/>
      <c r="R393" s="3"/>
    </row>
    <row r="394" spans="1:18" s="2" customFormat="1">
      <c r="A394" s="6">
        <v>393</v>
      </c>
      <c r="B394" t="s">
        <v>811</v>
      </c>
      <c r="C394" t="s">
        <v>812</v>
      </c>
      <c r="D394" s="6">
        <v>100</v>
      </c>
      <c r="E394" t="s">
        <v>20</v>
      </c>
      <c r="F394" s="4">
        <v>5.19</v>
      </c>
      <c r="G394" s="3"/>
      <c r="H394" s="3" t="s">
        <v>21</v>
      </c>
      <c r="I394" s="3"/>
      <c r="J394" s="3"/>
      <c r="K394" s="3"/>
      <c r="L394" s="3"/>
      <c r="M394" s="3"/>
      <c r="N394" s="3"/>
      <c r="O394" s="3"/>
      <c r="P394" s="3"/>
      <c r="Q394" s="3"/>
      <c r="R394" s="3"/>
    </row>
    <row r="395" spans="1:18" s="2" customFormat="1">
      <c r="A395" s="6">
        <v>394</v>
      </c>
      <c r="B395" t="s">
        <v>813</v>
      </c>
      <c r="C395" t="s">
        <v>814</v>
      </c>
      <c r="D395" s="6">
        <v>50</v>
      </c>
      <c r="E395" t="s">
        <v>20</v>
      </c>
      <c r="F395" s="4">
        <v>5.12</v>
      </c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 t="s">
        <v>42</v>
      </c>
    </row>
    <row r="396" spans="1:18" s="2" customFormat="1">
      <c r="A396" s="6">
        <v>395</v>
      </c>
      <c r="B396" t="s">
        <v>815</v>
      </c>
      <c r="C396" t="s">
        <v>816</v>
      </c>
      <c r="D396" s="6">
        <v>20</v>
      </c>
      <c r="E396" t="s">
        <v>20</v>
      </c>
      <c r="F396" s="4">
        <v>5.08</v>
      </c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</row>
    <row r="397" spans="1:18" s="2" customFormat="1">
      <c r="A397" s="6">
        <v>396</v>
      </c>
      <c r="B397" t="s">
        <v>817</v>
      </c>
      <c r="C397" t="s">
        <v>818</v>
      </c>
      <c r="D397" s="6">
        <v>3</v>
      </c>
      <c r="E397" t="s">
        <v>20</v>
      </c>
      <c r="F397" s="4">
        <v>5.0199999999999996</v>
      </c>
      <c r="G397" s="3" t="s">
        <v>21</v>
      </c>
      <c r="H397" s="3" t="s">
        <v>21</v>
      </c>
      <c r="I397" s="3"/>
      <c r="J397" s="3"/>
      <c r="K397" s="3" t="s">
        <v>21</v>
      </c>
      <c r="L397" s="3"/>
      <c r="M397" s="3"/>
      <c r="N397" s="3"/>
      <c r="O397" s="3"/>
      <c r="P397" s="3"/>
      <c r="Q397" s="3"/>
      <c r="R397" s="3"/>
    </row>
    <row r="398" spans="1:18" s="2" customFormat="1">
      <c r="A398" s="6">
        <v>397</v>
      </c>
      <c r="B398" t="s">
        <v>819</v>
      </c>
      <c r="C398" t="s">
        <v>820</v>
      </c>
      <c r="D398" s="6">
        <v>1</v>
      </c>
      <c r="E398" t="s">
        <v>20</v>
      </c>
      <c r="F398" s="4">
        <v>5.0199999999999996</v>
      </c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</row>
    <row r="399" spans="1:18" s="2" customFormat="1">
      <c r="A399" s="6">
        <v>398</v>
      </c>
      <c r="B399" t="s">
        <v>821</v>
      </c>
      <c r="C399" t="s">
        <v>822</v>
      </c>
      <c r="D399" s="6">
        <v>4</v>
      </c>
      <c r="E399" t="s">
        <v>20</v>
      </c>
      <c r="F399" s="4">
        <v>4.9800000000000004</v>
      </c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</row>
    <row r="400" spans="1:18" s="2" customFormat="1">
      <c r="A400" s="6">
        <v>399</v>
      </c>
      <c r="B400" t="s">
        <v>823</v>
      </c>
      <c r="C400" t="s">
        <v>824</v>
      </c>
      <c r="D400" s="6">
        <v>25</v>
      </c>
      <c r="E400" t="s">
        <v>20</v>
      </c>
      <c r="F400" s="4">
        <v>4.96</v>
      </c>
      <c r="G400" s="3"/>
      <c r="H400" s="3" t="s">
        <v>21</v>
      </c>
      <c r="I400" s="3" t="s">
        <v>21</v>
      </c>
      <c r="J400" s="3"/>
      <c r="K400" s="3" t="s">
        <v>21</v>
      </c>
      <c r="L400" s="3"/>
      <c r="M400" s="3"/>
      <c r="N400" s="3"/>
      <c r="O400" s="3"/>
      <c r="P400" s="3"/>
      <c r="Q400" s="3"/>
      <c r="R400" s="3"/>
    </row>
    <row r="401" spans="1:18" s="2" customFormat="1">
      <c r="A401" s="6">
        <v>400</v>
      </c>
      <c r="B401" t="s">
        <v>825</v>
      </c>
      <c r="C401" t="s">
        <v>826</v>
      </c>
      <c r="D401" s="6">
        <v>310</v>
      </c>
      <c r="E401" t="s">
        <v>41</v>
      </c>
      <c r="F401" s="4">
        <v>4.87</v>
      </c>
      <c r="G401" s="3"/>
      <c r="H401" s="3" t="s">
        <v>21</v>
      </c>
      <c r="I401" s="3"/>
      <c r="J401" s="3"/>
      <c r="K401" s="3"/>
      <c r="L401" s="3"/>
      <c r="M401" s="3"/>
      <c r="N401" s="3"/>
      <c r="O401" s="3"/>
      <c r="P401" s="3"/>
      <c r="Q401" s="3"/>
      <c r="R401" s="3"/>
    </row>
    <row r="402" spans="1:18" s="2" customFormat="1">
      <c r="A402" s="6">
        <v>401</v>
      </c>
      <c r="B402" t="s">
        <v>827</v>
      </c>
      <c r="C402" t="s">
        <v>828</v>
      </c>
      <c r="D402" s="6">
        <v>80</v>
      </c>
      <c r="E402" t="s">
        <v>20</v>
      </c>
      <c r="F402" s="4">
        <v>4.8</v>
      </c>
      <c r="G402" s="3"/>
      <c r="H402" s="3" t="s">
        <v>21</v>
      </c>
      <c r="I402" s="3"/>
      <c r="J402" s="3"/>
      <c r="K402" s="3"/>
      <c r="L402" s="3"/>
      <c r="M402" s="3"/>
      <c r="N402" s="3"/>
      <c r="O402" s="3"/>
      <c r="P402" s="3"/>
      <c r="Q402" s="3"/>
      <c r="R402" s="3"/>
    </row>
    <row r="403" spans="1:18" s="2" customFormat="1">
      <c r="A403" s="6">
        <v>402</v>
      </c>
      <c r="B403" t="s">
        <v>829</v>
      </c>
      <c r="C403" t="s">
        <v>830</v>
      </c>
      <c r="D403" s="6">
        <v>60</v>
      </c>
      <c r="E403" t="s">
        <v>20</v>
      </c>
      <c r="F403" s="4">
        <v>4.7699999999999996</v>
      </c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</row>
    <row r="404" spans="1:18" s="2" customFormat="1">
      <c r="A404" s="6">
        <v>403</v>
      </c>
      <c r="B404" t="s">
        <v>831</v>
      </c>
      <c r="C404" t="s">
        <v>832</v>
      </c>
      <c r="D404" s="6">
        <v>34</v>
      </c>
      <c r="E404" t="s">
        <v>20</v>
      </c>
      <c r="F404" s="4">
        <v>4.59</v>
      </c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</row>
    <row r="405" spans="1:18" s="2" customFormat="1">
      <c r="A405" s="6">
        <v>404</v>
      </c>
      <c r="B405" t="s">
        <v>833</v>
      </c>
      <c r="C405" t="s">
        <v>834</v>
      </c>
      <c r="D405" s="6">
        <v>2</v>
      </c>
      <c r="E405" t="s">
        <v>41</v>
      </c>
      <c r="F405" s="4">
        <v>4.58</v>
      </c>
      <c r="G405" s="3" t="s">
        <v>21</v>
      </c>
      <c r="H405" s="3" t="s">
        <v>21</v>
      </c>
      <c r="I405" s="3"/>
      <c r="J405" s="3"/>
      <c r="K405" s="3"/>
      <c r="L405" s="3"/>
      <c r="M405" s="3"/>
      <c r="N405" s="3"/>
      <c r="O405" s="3"/>
      <c r="P405" s="3"/>
      <c r="Q405" s="3"/>
      <c r="R405" s="3"/>
    </row>
    <row r="406" spans="1:18" s="2" customFormat="1">
      <c r="A406" s="6">
        <v>405</v>
      </c>
      <c r="B406" t="s">
        <v>835</v>
      </c>
      <c r="C406" t="s">
        <v>836</v>
      </c>
      <c r="D406" s="6">
        <v>2</v>
      </c>
      <c r="E406" t="s">
        <v>41</v>
      </c>
      <c r="F406" s="4">
        <v>4.58</v>
      </c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 t="s">
        <v>42</v>
      </c>
    </row>
    <row r="407" spans="1:18" s="2" customFormat="1">
      <c r="A407" s="6">
        <v>406</v>
      </c>
      <c r="B407" t="s">
        <v>837</v>
      </c>
      <c r="C407" t="s">
        <v>838</v>
      </c>
      <c r="D407" s="6">
        <v>70</v>
      </c>
      <c r="E407" t="s">
        <v>20</v>
      </c>
      <c r="F407" s="4">
        <v>4.5199999999999996</v>
      </c>
      <c r="G407" s="3"/>
      <c r="H407" s="3" t="s">
        <v>21</v>
      </c>
      <c r="I407" s="3"/>
      <c r="J407" s="3"/>
      <c r="K407" s="3"/>
      <c r="L407" s="3"/>
      <c r="M407" s="3"/>
      <c r="N407" s="3"/>
      <c r="O407" s="3"/>
      <c r="P407" s="3"/>
      <c r="Q407" s="3"/>
      <c r="R407" s="3"/>
    </row>
    <row r="408" spans="1:18" s="2" customFormat="1">
      <c r="A408" s="6">
        <v>407</v>
      </c>
      <c r="B408" t="s">
        <v>839</v>
      </c>
      <c r="C408" t="s">
        <v>840</v>
      </c>
      <c r="D408" s="6">
        <f>759+751</f>
        <v>1510</v>
      </c>
      <c r="E408" t="s">
        <v>41</v>
      </c>
      <c r="F408" s="4">
        <v>4.4400000000000004</v>
      </c>
      <c r="G408" s="3"/>
      <c r="H408" s="3" t="s">
        <v>21</v>
      </c>
      <c r="I408" s="3" t="s">
        <v>21</v>
      </c>
      <c r="J408" s="3"/>
      <c r="K408" s="3"/>
      <c r="L408" s="3"/>
      <c r="M408" s="3"/>
      <c r="N408" s="3"/>
      <c r="O408" s="3"/>
      <c r="P408" s="3"/>
      <c r="Q408" s="3"/>
      <c r="R408" s="3"/>
    </row>
    <row r="409" spans="1:18" s="2" customFormat="1">
      <c r="A409" s="6">
        <v>408</v>
      </c>
      <c r="B409" t="s">
        <v>841</v>
      </c>
      <c r="C409" t="s">
        <v>842</v>
      </c>
      <c r="D409" s="6">
        <v>12</v>
      </c>
      <c r="E409" t="s">
        <v>41</v>
      </c>
      <c r="F409" s="4">
        <v>4.41</v>
      </c>
      <c r="G409" s="3" t="s">
        <v>21</v>
      </c>
      <c r="H409" s="3" t="s">
        <v>21</v>
      </c>
      <c r="I409" s="3"/>
      <c r="J409" s="3"/>
      <c r="K409" s="3"/>
      <c r="L409" s="3"/>
      <c r="M409" s="3"/>
      <c r="N409" s="3"/>
      <c r="O409" s="3"/>
      <c r="P409" s="3"/>
      <c r="Q409" s="3"/>
      <c r="R409" s="3"/>
    </row>
    <row r="410" spans="1:18" s="2" customFormat="1">
      <c r="A410" s="6">
        <v>409</v>
      </c>
      <c r="B410" t="s">
        <v>843</v>
      </c>
      <c r="C410" t="s">
        <v>844</v>
      </c>
      <c r="D410" s="6">
        <v>19</v>
      </c>
      <c r="E410" t="s">
        <v>20</v>
      </c>
      <c r="F410" s="4">
        <v>4.3899999999999997</v>
      </c>
      <c r="G410" s="3" t="s">
        <v>21</v>
      </c>
      <c r="H410" s="3" t="s">
        <v>21</v>
      </c>
      <c r="I410" s="3"/>
      <c r="J410" s="3"/>
      <c r="K410" s="3"/>
      <c r="L410" s="3"/>
      <c r="M410" s="3"/>
      <c r="N410" s="3"/>
      <c r="O410" s="3"/>
      <c r="P410" s="3"/>
      <c r="Q410" s="3"/>
      <c r="R410" s="3"/>
    </row>
    <row r="411" spans="1:18" s="2" customFormat="1">
      <c r="A411" s="6">
        <v>410</v>
      </c>
      <c r="B411" t="s">
        <v>845</v>
      </c>
      <c r="C411" t="s">
        <v>846</v>
      </c>
      <c r="D411" s="6">
        <v>100</v>
      </c>
      <c r="E411" t="s">
        <v>20</v>
      </c>
      <c r="F411" s="4">
        <v>4.3</v>
      </c>
      <c r="G411" s="3"/>
      <c r="H411" s="3" t="s">
        <v>21</v>
      </c>
      <c r="I411" s="3"/>
      <c r="J411" s="3"/>
      <c r="K411" s="3"/>
      <c r="L411" s="3"/>
      <c r="M411" s="3"/>
      <c r="N411" s="3"/>
      <c r="O411" s="3"/>
      <c r="P411" s="3"/>
      <c r="Q411" s="3"/>
      <c r="R411" s="3"/>
    </row>
    <row r="412" spans="1:18" s="2" customFormat="1">
      <c r="A412" s="6">
        <v>411</v>
      </c>
      <c r="B412" t="s">
        <v>847</v>
      </c>
      <c r="C412" t="s">
        <v>848</v>
      </c>
      <c r="D412" s="6">
        <v>38</v>
      </c>
      <c r="E412" t="s">
        <v>20</v>
      </c>
      <c r="F412" s="4">
        <v>4.3</v>
      </c>
      <c r="G412" s="3" t="s">
        <v>21</v>
      </c>
      <c r="H412" s="3" t="s">
        <v>21</v>
      </c>
      <c r="I412" s="3"/>
      <c r="J412" s="3"/>
      <c r="K412" s="3"/>
      <c r="L412" s="3"/>
      <c r="M412" s="3"/>
      <c r="N412" s="3"/>
      <c r="O412" s="3"/>
      <c r="P412" s="3"/>
      <c r="Q412" s="3"/>
      <c r="R412" s="3"/>
    </row>
    <row r="413" spans="1:18" s="2" customFormat="1">
      <c r="A413" s="6">
        <v>412</v>
      </c>
      <c r="B413" t="s">
        <v>849</v>
      </c>
      <c r="C413" t="s">
        <v>850</v>
      </c>
      <c r="D413" s="6">
        <v>9</v>
      </c>
      <c r="E413" t="s">
        <v>20</v>
      </c>
      <c r="F413" s="4">
        <v>4.1900000000000004</v>
      </c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</row>
    <row r="414" spans="1:18" s="2" customFormat="1">
      <c r="A414" s="6">
        <v>413</v>
      </c>
      <c r="B414" t="s">
        <v>851</v>
      </c>
      <c r="C414" t="s">
        <v>852</v>
      </c>
      <c r="D414" s="6">
        <v>30</v>
      </c>
      <c r="E414" t="s">
        <v>20</v>
      </c>
      <c r="F414" s="4">
        <v>4.0199999999999996</v>
      </c>
      <c r="G414" s="3"/>
      <c r="H414" s="3" t="s">
        <v>21</v>
      </c>
      <c r="I414" s="3"/>
      <c r="J414" s="3"/>
      <c r="K414" s="3"/>
      <c r="L414" s="3"/>
      <c r="M414" s="3"/>
      <c r="N414" s="3"/>
      <c r="O414" s="3"/>
      <c r="P414" s="3"/>
      <c r="Q414" s="3"/>
      <c r="R414" s="3"/>
    </row>
    <row r="415" spans="1:18" s="2" customFormat="1">
      <c r="A415" s="6">
        <v>414</v>
      </c>
      <c r="B415" t="s">
        <v>853</v>
      </c>
      <c r="C415" t="s">
        <v>854</v>
      </c>
      <c r="D415" s="6">
        <v>200</v>
      </c>
      <c r="E415" t="s">
        <v>20</v>
      </c>
      <c r="F415" s="4">
        <v>3.97</v>
      </c>
      <c r="G415" s="3" t="s">
        <v>21</v>
      </c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</row>
    <row r="416" spans="1:18" s="2" customFormat="1">
      <c r="A416" s="6">
        <v>415</v>
      </c>
      <c r="B416" t="s">
        <v>855</v>
      </c>
      <c r="C416" t="s">
        <v>856</v>
      </c>
      <c r="D416" s="6">
        <v>14</v>
      </c>
      <c r="E416" t="s">
        <v>20</v>
      </c>
      <c r="F416" s="4">
        <v>3.97</v>
      </c>
      <c r="G416" s="3" t="s">
        <v>21</v>
      </c>
      <c r="H416" s="3" t="s">
        <v>774</v>
      </c>
      <c r="I416" s="3"/>
      <c r="J416" s="3" t="s">
        <v>21</v>
      </c>
      <c r="K416" s="3" t="s">
        <v>21</v>
      </c>
      <c r="L416" s="3"/>
      <c r="M416" s="3"/>
      <c r="N416" s="3"/>
      <c r="O416" s="3" t="s">
        <v>21</v>
      </c>
      <c r="P416" s="3" t="s">
        <v>21</v>
      </c>
      <c r="Q416" s="3"/>
      <c r="R416" s="3"/>
    </row>
    <row r="417" spans="1:18" s="2" customFormat="1">
      <c r="A417" s="6">
        <v>416</v>
      </c>
      <c r="B417" t="s">
        <v>857</v>
      </c>
      <c r="C417" t="s">
        <v>858</v>
      </c>
      <c r="D417" s="6">
        <f>15+20</f>
        <v>35</v>
      </c>
      <c r="E417" t="s">
        <v>20</v>
      </c>
      <c r="F417" s="4">
        <v>3.93</v>
      </c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</row>
    <row r="418" spans="1:18" s="2" customFormat="1">
      <c r="A418" s="6">
        <v>417</v>
      </c>
      <c r="B418" t="s">
        <v>859</v>
      </c>
      <c r="C418" t="s">
        <v>860</v>
      </c>
      <c r="D418" s="6">
        <v>5</v>
      </c>
      <c r="E418" t="s">
        <v>20</v>
      </c>
      <c r="F418" s="4">
        <v>3.92</v>
      </c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</row>
    <row r="419" spans="1:18" s="2" customFormat="1">
      <c r="A419" s="6">
        <v>418</v>
      </c>
      <c r="B419" t="s">
        <v>861</v>
      </c>
      <c r="C419" t="s">
        <v>862</v>
      </c>
      <c r="D419" s="6">
        <v>100</v>
      </c>
      <c r="E419" t="s">
        <v>20</v>
      </c>
      <c r="F419" s="4">
        <v>3.74</v>
      </c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 t="s">
        <v>42</v>
      </c>
    </row>
    <row r="420" spans="1:18" s="2" customFormat="1">
      <c r="A420" s="6">
        <v>419</v>
      </c>
      <c r="B420" t="s">
        <v>863</v>
      </c>
      <c r="C420" t="s">
        <v>864</v>
      </c>
      <c r="D420" s="6">
        <v>20</v>
      </c>
      <c r="E420" t="s">
        <v>865</v>
      </c>
      <c r="F420" s="4">
        <v>3.72</v>
      </c>
      <c r="G420" s="3" t="s">
        <v>21</v>
      </c>
      <c r="H420" s="3" t="s">
        <v>21</v>
      </c>
      <c r="I420" s="3"/>
      <c r="J420" s="3"/>
      <c r="K420" s="3"/>
      <c r="L420" s="3"/>
      <c r="M420" s="3"/>
      <c r="N420" s="3"/>
      <c r="O420" s="3"/>
      <c r="P420" s="3"/>
      <c r="Q420" s="3"/>
      <c r="R420" s="3"/>
    </row>
    <row r="421" spans="1:18" s="2" customFormat="1">
      <c r="A421" s="6">
        <v>420</v>
      </c>
      <c r="B421" t="s">
        <v>866</v>
      </c>
      <c r="C421" t="s">
        <v>867</v>
      </c>
      <c r="D421" s="6">
        <v>225</v>
      </c>
      <c r="E421" t="s">
        <v>20</v>
      </c>
      <c r="F421" s="4">
        <v>3.63</v>
      </c>
      <c r="G421" s="3"/>
      <c r="H421" s="3" t="s">
        <v>21</v>
      </c>
      <c r="I421" s="3"/>
      <c r="J421" s="3"/>
      <c r="K421" s="3"/>
      <c r="L421" s="3"/>
      <c r="M421" s="3"/>
      <c r="N421" s="3"/>
      <c r="O421" s="3"/>
      <c r="P421" s="3"/>
      <c r="Q421" s="3"/>
      <c r="R421" s="3"/>
    </row>
    <row r="422" spans="1:18" s="2" customFormat="1">
      <c r="A422" s="6">
        <v>421</v>
      </c>
      <c r="B422" t="s">
        <v>868</v>
      </c>
      <c r="C422" t="s">
        <v>869</v>
      </c>
      <c r="D422" s="6">
        <v>163</v>
      </c>
      <c r="E422" t="s">
        <v>20</v>
      </c>
      <c r="F422" s="4">
        <v>3.15</v>
      </c>
      <c r="G422" s="3"/>
      <c r="H422" s="3" t="s">
        <v>21</v>
      </c>
      <c r="I422" s="3"/>
      <c r="J422" s="3"/>
      <c r="K422" s="3" t="s">
        <v>21</v>
      </c>
      <c r="L422" s="3"/>
      <c r="M422" s="3"/>
      <c r="N422" s="3"/>
      <c r="O422" s="3"/>
      <c r="P422" s="3"/>
      <c r="Q422" s="3"/>
      <c r="R422" s="3"/>
    </row>
    <row r="423" spans="1:18" s="2" customFormat="1">
      <c r="A423" s="6">
        <v>422</v>
      </c>
      <c r="B423" t="s">
        <v>870</v>
      </c>
      <c r="C423" t="s">
        <v>871</v>
      </c>
      <c r="D423" s="6">
        <f>12+7</f>
        <v>19</v>
      </c>
      <c r="E423" t="s">
        <v>20</v>
      </c>
      <c r="F423" s="4">
        <v>3.07</v>
      </c>
      <c r="G423" s="3"/>
      <c r="H423" s="3" t="s">
        <v>21</v>
      </c>
      <c r="I423" s="3"/>
      <c r="J423" s="3"/>
      <c r="K423" s="3"/>
      <c r="L423" s="3"/>
      <c r="M423" s="3"/>
      <c r="N423" s="3"/>
      <c r="O423" s="3"/>
      <c r="P423" s="3"/>
      <c r="Q423" s="3"/>
      <c r="R423" s="3"/>
    </row>
    <row r="424" spans="1:18" s="2" customFormat="1">
      <c r="A424" s="6">
        <v>423</v>
      </c>
      <c r="B424" t="s">
        <v>872</v>
      </c>
      <c r="C424" t="s">
        <v>873</v>
      </c>
      <c r="D424" s="6">
        <v>22</v>
      </c>
      <c r="E424" t="s">
        <v>20</v>
      </c>
      <c r="F424" s="4">
        <v>3</v>
      </c>
      <c r="G424" s="3"/>
      <c r="H424" s="3" t="s">
        <v>21</v>
      </c>
      <c r="I424" s="3"/>
      <c r="J424" s="3"/>
      <c r="K424" s="3"/>
      <c r="L424" s="3"/>
      <c r="M424" s="3"/>
      <c r="N424" s="3"/>
      <c r="O424" s="3"/>
      <c r="P424" s="3"/>
      <c r="Q424" s="3"/>
      <c r="R424" s="3"/>
    </row>
    <row r="425" spans="1:18" s="2" customFormat="1">
      <c r="A425" s="6">
        <v>424</v>
      </c>
      <c r="B425" t="s">
        <v>874</v>
      </c>
      <c r="C425" t="s">
        <v>875</v>
      </c>
      <c r="D425" s="6">
        <v>2</v>
      </c>
      <c r="E425" t="s">
        <v>20</v>
      </c>
      <c r="F425" s="4">
        <v>2.94</v>
      </c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 t="s">
        <v>42</v>
      </c>
    </row>
    <row r="426" spans="1:18" s="2" customFormat="1">
      <c r="A426" s="6">
        <v>425</v>
      </c>
      <c r="B426" t="s">
        <v>876</v>
      </c>
      <c r="C426" t="s">
        <v>877</v>
      </c>
      <c r="D426" s="6">
        <v>7</v>
      </c>
      <c r="E426" t="s">
        <v>20</v>
      </c>
      <c r="F426" s="4">
        <v>2.85</v>
      </c>
      <c r="G426" s="3" t="s">
        <v>21</v>
      </c>
      <c r="H426" s="3" t="s">
        <v>21</v>
      </c>
      <c r="I426" s="3"/>
      <c r="J426" s="3"/>
      <c r="K426" s="3"/>
      <c r="L426" s="3"/>
      <c r="M426" s="3"/>
      <c r="N426" s="3"/>
      <c r="O426" s="3"/>
      <c r="P426" s="3"/>
      <c r="Q426" s="3"/>
      <c r="R426" s="3"/>
    </row>
    <row r="427" spans="1:18" s="2" customFormat="1">
      <c r="A427" s="6">
        <v>426</v>
      </c>
      <c r="B427" t="s">
        <v>878</v>
      </c>
      <c r="C427" t="s">
        <v>879</v>
      </c>
      <c r="D427" s="6">
        <v>200</v>
      </c>
      <c r="E427" t="s">
        <v>20</v>
      </c>
      <c r="F427" s="4">
        <v>2.79</v>
      </c>
      <c r="G427" s="3"/>
      <c r="H427" s="3" t="s">
        <v>21</v>
      </c>
      <c r="I427" s="3"/>
      <c r="J427" s="3"/>
      <c r="K427" s="3"/>
      <c r="L427" s="3"/>
      <c r="M427" s="3"/>
      <c r="N427" s="3"/>
      <c r="O427" s="3"/>
      <c r="P427" s="3"/>
      <c r="Q427" s="3"/>
      <c r="R427" s="3"/>
    </row>
    <row r="428" spans="1:18" s="2" customFormat="1">
      <c r="A428" s="6">
        <v>427</v>
      </c>
      <c r="B428" t="s">
        <v>880</v>
      </c>
      <c r="C428" t="s">
        <v>881</v>
      </c>
      <c r="D428" s="6">
        <f>200+107</f>
        <v>307</v>
      </c>
      <c r="E428" t="s">
        <v>20</v>
      </c>
      <c r="F428" s="4">
        <v>2.71</v>
      </c>
      <c r="G428" s="3"/>
      <c r="H428" s="3" t="s">
        <v>21</v>
      </c>
      <c r="I428" s="3"/>
      <c r="J428" s="3"/>
      <c r="K428" s="3"/>
      <c r="L428" s="3"/>
      <c r="M428" s="3"/>
      <c r="N428" s="3"/>
      <c r="O428" s="3"/>
      <c r="P428" s="3"/>
      <c r="Q428" s="3"/>
      <c r="R428" s="3"/>
    </row>
    <row r="429" spans="1:18" s="2" customFormat="1">
      <c r="A429" s="6">
        <v>428</v>
      </c>
      <c r="B429" t="s">
        <v>882</v>
      </c>
      <c r="C429" t="s">
        <v>883</v>
      </c>
      <c r="D429" s="6">
        <v>220</v>
      </c>
      <c r="E429" t="s">
        <v>20</v>
      </c>
      <c r="F429" s="4">
        <v>2.54</v>
      </c>
      <c r="G429" s="3"/>
      <c r="H429" s="3" t="s">
        <v>21</v>
      </c>
      <c r="I429" s="3"/>
      <c r="J429" s="3"/>
      <c r="K429" s="3"/>
      <c r="L429" s="3"/>
      <c r="M429" s="3"/>
      <c r="N429" s="3"/>
      <c r="O429" s="3"/>
      <c r="P429" s="3"/>
      <c r="Q429" s="3"/>
      <c r="R429" s="3"/>
    </row>
    <row r="430" spans="1:18" s="2" customFormat="1">
      <c r="A430" s="6">
        <v>429</v>
      </c>
      <c r="B430" t="s">
        <v>884</v>
      </c>
      <c r="C430" t="s">
        <v>885</v>
      </c>
      <c r="D430" s="6">
        <v>50</v>
      </c>
      <c r="E430" t="s">
        <v>20</v>
      </c>
      <c r="F430" s="4">
        <v>2.54</v>
      </c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</row>
    <row r="431" spans="1:18" s="2" customFormat="1">
      <c r="A431" s="6">
        <v>430</v>
      </c>
      <c r="B431" t="s">
        <v>886</v>
      </c>
      <c r="C431" t="s">
        <v>887</v>
      </c>
      <c r="D431" s="6">
        <v>4</v>
      </c>
      <c r="E431" t="s">
        <v>20</v>
      </c>
      <c r="F431" s="4">
        <v>2.52</v>
      </c>
      <c r="G431" s="3"/>
      <c r="H431" s="3" t="s">
        <v>21</v>
      </c>
      <c r="I431" s="3"/>
      <c r="J431" s="3"/>
      <c r="K431" s="3"/>
      <c r="L431" s="3"/>
      <c r="M431" s="3"/>
      <c r="N431" s="3"/>
      <c r="O431" s="3"/>
      <c r="P431" s="3"/>
      <c r="Q431" s="3"/>
      <c r="R431" s="3"/>
    </row>
    <row r="432" spans="1:18" s="2" customFormat="1">
      <c r="A432" s="6">
        <v>431</v>
      </c>
      <c r="B432" t="s">
        <v>888</v>
      </c>
      <c r="C432" t="s">
        <v>889</v>
      </c>
      <c r="D432" s="6">
        <v>224</v>
      </c>
      <c r="E432" t="s">
        <v>20</v>
      </c>
      <c r="F432" s="4">
        <v>2.48</v>
      </c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</row>
    <row r="433" spans="1:18" s="2" customFormat="1">
      <c r="A433" s="6">
        <v>432</v>
      </c>
      <c r="B433" t="s">
        <v>890</v>
      </c>
      <c r="C433" t="s">
        <v>891</v>
      </c>
      <c r="D433" s="6">
        <f>10+14</f>
        <v>24</v>
      </c>
      <c r="E433" t="s">
        <v>20</v>
      </c>
      <c r="F433" s="4">
        <v>2.46</v>
      </c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</row>
    <row r="434" spans="1:18" s="2" customFormat="1">
      <c r="A434" s="6">
        <v>433</v>
      </c>
      <c r="B434" t="s">
        <v>892</v>
      </c>
      <c r="C434" t="s">
        <v>893</v>
      </c>
      <c r="D434" s="6">
        <v>77</v>
      </c>
      <c r="E434" t="s">
        <v>20</v>
      </c>
      <c r="F434" s="4">
        <v>2.46</v>
      </c>
      <c r="G434" s="3"/>
      <c r="H434" s="3" t="s">
        <v>21</v>
      </c>
      <c r="I434" s="3"/>
      <c r="J434" s="3"/>
      <c r="K434" s="3"/>
      <c r="L434" s="3"/>
      <c r="M434" s="3"/>
      <c r="N434" s="3"/>
      <c r="O434" s="3"/>
      <c r="P434" s="3"/>
      <c r="Q434" s="3"/>
      <c r="R434" s="3"/>
    </row>
    <row r="435" spans="1:18" s="2" customFormat="1">
      <c r="A435" s="6">
        <v>434</v>
      </c>
      <c r="B435" t="s">
        <v>894</v>
      </c>
      <c r="C435" t="s">
        <v>895</v>
      </c>
      <c r="D435" s="6">
        <v>10</v>
      </c>
      <c r="E435" t="s">
        <v>20</v>
      </c>
      <c r="F435" s="4">
        <v>2.38</v>
      </c>
      <c r="G435" s="3"/>
      <c r="H435" s="3"/>
      <c r="I435" s="3"/>
      <c r="J435" s="3"/>
      <c r="K435" s="3"/>
      <c r="L435" s="3"/>
      <c r="M435" s="3"/>
      <c r="N435" s="3" t="s">
        <v>21</v>
      </c>
      <c r="O435" s="3"/>
      <c r="P435" s="3"/>
      <c r="Q435" s="3"/>
      <c r="R435" s="3"/>
    </row>
    <row r="436" spans="1:18" s="2" customFormat="1">
      <c r="A436" s="6">
        <v>435</v>
      </c>
      <c r="B436" t="s">
        <v>896</v>
      </c>
      <c r="C436" t="s">
        <v>897</v>
      </c>
      <c r="D436" s="6">
        <v>14</v>
      </c>
      <c r="E436" t="s">
        <v>20</v>
      </c>
      <c r="F436" s="4">
        <v>2.31</v>
      </c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 t="s">
        <v>42</v>
      </c>
    </row>
    <row r="437" spans="1:18" s="2" customFormat="1">
      <c r="A437" s="6">
        <v>436</v>
      </c>
      <c r="B437" t="s">
        <v>898</v>
      </c>
      <c r="C437" t="s">
        <v>899</v>
      </c>
      <c r="D437" s="6">
        <v>35</v>
      </c>
      <c r="E437" t="s">
        <v>20</v>
      </c>
      <c r="F437" s="4">
        <v>2.2799999999999998</v>
      </c>
      <c r="G437" s="3"/>
      <c r="H437" s="3" t="s">
        <v>21</v>
      </c>
      <c r="I437" s="3"/>
      <c r="J437" s="3"/>
      <c r="K437" s="3"/>
      <c r="L437" s="3"/>
      <c r="M437" s="3"/>
      <c r="N437" s="3"/>
      <c r="O437" s="3"/>
      <c r="P437" s="3"/>
      <c r="Q437" s="3"/>
      <c r="R437" s="3"/>
    </row>
    <row r="438" spans="1:18" s="2" customFormat="1">
      <c r="A438" s="6">
        <v>437</v>
      </c>
      <c r="B438" t="s">
        <v>900</v>
      </c>
      <c r="C438" t="s">
        <v>901</v>
      </c>
      <c r="D438" s="6">
        <v>84</v>
      </c>
      <c r="E438" t="s">
        <v>20</v>
      </c>
      <c r="F438" s="4">
        <v>2.23</v>
      </c>
      <c r="G438" s="3"/>
      <c r="H438" s="3" t="s">
        <v>21</v>
      </c>
      <c r="I438" s="3"/>
      <c r="J438" s="3"/>
      <c r="K438" s="3"/>
      <c r="L438" s="3"/>
      <c r="M438" s="3"/>
      <c r="N438" s="3"/>
      <c r="O438" s="3"/>
      <c r="P438" s="3"/>
      <c r="Q438" s="3"/>
      <c r="R438" s="3"/>
    </row>
    <row r="439" spans="1:18" s="2" customFormat="1">
      <c r="A439" s="6">
        <v>438</v>
      </c>
      <c r="B439" t="s">
        <v>902</v>
      </c>
      <c r="C439" t="s">
        <v>903</v>
      </c>
      <c r="D439" s="6">
        <v>79</v>
      </c>
      <c r="E439" t="s">
        <v>20</v>
      </c>
      <c r="F439" s="4">
        <v>2.2200000000000002</v>
      </c>
      <c r="G439" s="3" t="s">
        <v>21</v>
      </c>
      <c r="H439" s="3" t="s">
        <v>21</v>
      </c>
      <c r="I439" s="3"/>
      <c r="J439" s="3"/>
      <c r="K439" s="3"/>
      <c r="L439" s="3"/>
      <c r="M439" s="3"/>
      <c r="N439" s="3"/>
      <c r="O439" s="3"/>
      <c r="P439" s="3"/>
      <c r="Q439" s="3"/>
      <c r="R439" s="3"/>
    </row>
    <row r="440" spans="1:18" s="2" customFormat="1">
      <c r="A440" s="6">
        <v>439</v>
      </c>
      <c r="B440" t="s">
        <v>904</v>
      </c>
      <c r="C440" t="s">
        <v>905</v>
      </c>
      <c r="D440" s="6">
        <f>52+18</f>
        <v>70</v>
      </c>
      <c r="E440" t="s">
        <v>20</v>
      </c>
      <c r="F440" s="4">
        <v>2.12</v>
      </c>
      <c r="G440" s="3"/>
      <c r="H440" s="3"/>
      <c r="I440" s="3" t="s">
        <v>21</v>
      </c>
      <c r="J440" s="3"/>
      <c r="K440" s="3"/>
      <c r="L440" s="3"/>
      <c r="M440" s="3"/>
      <c r="N440" s="3"/>
      <c r="O440" s="3"/>
      <c r="P440" s="3"/>
      <c r="Q440" s="3"/>
      <c r="R440" s="3"/>
    </row>
    <row r="441" spans="1:18" s="2" customFormat="1">
      <c r="A441" s="6">
        <v>440</v>
      </c>
      <c r="B441" t="s">
        <v>906</v>
      </c>
      <c r="C441" t="s">
        <v>907</v>
      </c>
      <c r="D441" s="6">
        <v>30</v>
      </c>
      <c r="E441" t="s">
        <v>20</v>
      </c>
      <c r="F441" s="4">
        <v>2.0499999999999998</v>
      </c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 t="s">
        <v>42</v>
      </c>
    </row>
    <row r="442" spans="1:18" s="2" customFormat="1">
      <c r="A442" s="6">
        <v>441</v>
      </c>
      <c r="B442" t="s">
        <v>908</v>
      </c>
      <c r="C442" t="s">
        <v>909</v>
      </c>
      <c r="D442" s="6">
        <v>18</v>
      </c>
      <c r="E442" t="s">
        <v>20</v>
      </c>
      <c r="F442" s="4">
        <v>1.84</v>
      </c>
      <c r="G442" s="3" t="s">
        <v>21</v>
      </c>
      <c r="H442" s="3" t="s">
        <v>21</v>
      </c>
      <c r="I442" s="3"/>
      <c r="J442" s="3"/>
      <c r="K442" s="3"/>
      <c r="L442" s="3"/>
      <c r="M442" s="3"/>
      <c r="N442" s="3"/>
      <c r="O442" s="3"/>
      <c r="P442" s="3"/>
      <c r="Q442" s="3"/>
      <c r="R442" s="3"/>
    </row>
    <row r="443" spans="1:18" s="2" customFormat="1">
      <c r="A443" s="6">
        <v>442</v>
      </c>
      <c r="B443" t="s">
        <v>910</v>
      </c>
      <c r="C443" t="s">
        <v>911</v>
      </c>
      <c r="D443" s="6">
        <f>100+50+34</f>
        <v>184</v>
      </c>
      <c r="E443" t="s">
        <v>20</v>
      </c>
      <c r="F443" s="4">
        <v>1.84</v>
      </c>
      <c r="G443" s="3" t="s">
        <v>21</v>
      </c>
      <c r="H443" s="3" t="s">
        <v>21</v>
      </c>
      <c r="I443" s="3"/>
      <c r="J443" s="3"/>
      <c r="K443" s="3"/>
      <c r="L443" s="3"/>
      <c r="M443" s="3"/>
      <c r="N443" s="3"/>
      <c r="O443" s="3"/>
      <c r="P443" s="3"/>
      <c r="Q443" s="3"/>
      <c r="R443" s="3"/>
    </row>
    <row r="444" spans="1:18" s="2" customFormat="1">
      <c r="A444" s="6">
        <v>443</v>
      </c>
      <c r="B444" t="s">
        <v>912</v>
      </c>
      <c r="C444" t="s">
        <v>913</v>
      </c>
      <c r="D444" s="6">
        <v>64</v>
      </c>
      <c r="E444" t="s">
        <v>20</v>
      </c>
      <c r="F444" s="4">
        <v>1.81</v>
      </c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</row>
    <row r="445" spans="1:18" s="2" customFormat="1">
      <c r="A445" s="6">
        <v>444</v>
      </c>
      <c r="B445" t="s">
        <v>914</v>
      </c>
      <c r="C445" t="s">
        <v>915</v>
      </c>
      <c r="D445" s="6">
        <f>5+8</f>
        <v>13</v>
      </c>
      <c r="E445" t="s">
        <v>41</v>
      </c>
      <c r="F445" s="4">
        <v>1.79</v>
      </c>
      <c r="G445" s="3"/>
      <c r="H445" s="3"/>
      <c r="I445" s="3"/>
      <c r="J445" s="3"/>
      <c r="K445" s="3"/>
      <c r="L445" s="3"/>
      <c r="M445" s="3"/>
      <c r="N445" s="3" t="s">
        <v>21</v>
      </c>
      <c r="O445" s="3"/>
      <c r="P445" s="3"/>
      <c r="Q445" s="3"/>
      <c r="R445" s="3"/>
    </row>
    <row r="446" spans="1:18" s="2" customFormat="1">
      <c r="A446" s="6">
        <v>445</v>
      </c>
      <c r="B446" t="s">
        <v>916</v>
      </c>
      <c r="C446" t="s">
        <v>917</v>
      </c>
      <c r="D446" s="6">
        <f>30-20</f>
        <v>10</v>
      </c>
      <c r="E446" t="s">
        <v>20</v>
      </c>
      <c r="F446" s="4">
        <v>1.67</v>
      </c>
      <c r="G446" s="3"/>
      <c r="H446" s="3" t="s">
        <v>21</v>
      </c>
      <c r="I446" s="3"/>
      <c r="J446" s="3"/>
      <c r="K446" s="3"/>
      <c r="L446" s="3"/>
      <c r="M446" s="3"/>
      <c r="N446" s="3"/>
      <c r="O446" s="3"/>
      <c r="P446" s="3"/>
      <c r="Q446" s="3"/>
      <c r="R446" s="3"/>
    </row>
    <row r="447" spans="1:18" s="2" customFormat="1">
      <c r="A447" s="6">
        <v>446</v>
      </c>
      <c r="B447" t="s">
        <v>918</v>
      </c>
      <c r="C447" t="s">
        <v>919</v>
      </c>
      <c r="D447" s="6">
        <v>435</v>
      </c>
      <c r="E447" t="s">
        <v>20</v>
      </c>
      <c r="F447" s="4">
        <v>1.67</v>
      </c>
      <c r="G447" s="3"/>
      <c r="H447" s="3" t="s">
        <v>21</v>
      </c>
      <c r="I447" s="3"/>
      <c r="J447" s="3"/>
      <c r="K447" s="3"/>
      <c r="L447" s="3"/>
      <c r="M447" s="3"/>
      <c r="N447" s="3"/>
      <c r="O447" s="3"/>
      <c r="P447" s="3"/>
      <c r="Q447" s="3"/>
      <c r="R447" s="3"/>
    </row>
    <row r="448" spans="1:18" s="2" customFormat="1">
      <c r="A448" s="6">
        <v>447</v>
      </c>
      <c r="B448" t="s">
        <v>920</v>
      </c>
      <c r="C448" t="s">
        <v>921</v>
      </c>
      <c r="D448" s="6">
        <v>180</v>
      </c>
      <c r="E448" t="s">
        <v>20</v>
      </c>
      <c r="F448" s="4">
        <v>1.58</v>
      </c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</row>
    <row r="449" spans="1:18" s="2" customFormat="1">
      <c r="A449" s="6">
        <v>448</v>
      </c>
      <c r="B449" t="s">
        <v>922</v>
      </c>
      <c r="C449" t="s">
        <v>923</v>
      </c>
      <c r="D449" s="6">
        <v>689</v>
      </c>
      <c r="E449" t="s">
        <v>41</v>
      </c>
      <c r="F449" s="4">
        <v>1.54</v>
      </c>
      <c r="G449" s="3" t="s">
        <v>21</v>
      </c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</row>
    <row r="450" spans="1:18" s="2" customFormat="1">
      <c r="A450" s="6">
        <v>449</v>
      </c>
      <c r="B450" t="s">
        <v>924</v>
      </c>
      <c r="C450" t="s">
        <v>925</v>
      </c>
      <c r="D450" s="6">
        <v>20</v>
      </c>
      <c r="E450" t="s">
        <v>20</v>
      </c>
      <c r="F450" s="4">
        <v>1.51</v>
      </c>
      <c r="G450" s="3" t="s">
        <v>21</v>
      </c>
      <c r="H450" s="3" t="s">
        <v>21</v>
      </c>
      <c r="I450" s="3"/>
      <c r="J450" s="3"/>
      <c r="K450" s="3"/>
      <c r="L450" s="3"/>
      <c r="M450" s="3"/>
      <c r="N450" s="3"/>
      <c r="O450" s="3"/>
      <c r="P450" s="3"/>
      <c r="Q450" s="3"/>
      <c r="R450" s="3"/>
    </row>
    <row r="451" spans="1:18" s="2" customFormat="1">
      <c r="A451" s="6">
        <v>450</v>
      </c>
      <c r="B451" t="s">
        <v>926</v>
      </c>
      <c r="C451" t="s">
        <v>927</v>
      </c>
      <c r="D451" s="6">
        <v>4</v>
      </c>
      <c r="E451" t="s">
        <v>20</v>
      </c>
      <c r="F451" s="4">
        <v>1.27</v>
      </c>
      <c r="G451" s="3" t="s">
        <v>21</v>
      </c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</row>
    <row r="452" spans="1:18" s="2" customFormat="1">
      <c r="A452" s="6">
        <v>451</v>
      </c>
      <c r="B452" t="s">
        <v>928</v>
      </c>
      <c r="C452" t="s">
        <v>929</v>
      </c>
      <c r="D452" s="6">
        <v>216</v>
      </c>
      <c r="E452" t="s">
        <v>20</v>
      </c>
      <c r="F452" s="4">
        <v>1.27</v>
      </c>
      <c r="G452" s="3" t="s">
        <v>21</v>
      </c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</row>
    <row r="453" spans="1:18" s="2" customFormat="1">
      <c r="A453" s="6">
        <v>452</v>
      </c>
      <c r="B453" t="s">
        <v>930</v>
      </c>
      <c r="C453" t="s">
        <v>931</v>
      </c>
      <c r="D453" s="6">
        <v>12</v>
      </c>
      <c r="E453" t="s">
        <v>20</v>
      </c>
      <c r="F453" s="4">
        <v>1.1200000000000001</v>
      </c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</row>
    <row r="454" spans="1:18" s="2" customFormat="1">
      <c r="A454" s="6">
        <v>453</v>
      </c>
      <c r="B454" t="s">
        <v>932</v>
      </c>
      <c r="C454" t="s">
        <v>933</v>
      </c>
      <c r="D454" s="6">
        <v>173</v>
      </c>
      <c r="E454" t="s">
        <v>20</v>
      </c>
      <c r="F454" s="4">
        <v>1.07</v>
      </c>
      <c r="G454" s="3" t="s">
        <v>21</v>
      </c>
      <c r="H454" s="3" t="s">
        <v>21</v>
      </c>
      <c r="I454" s="3"/>
      <c r="J454" s="3"/>
      <c r="K454" s="3"/>
      <c r="L454" s="3"/>
      <c r="M454" s="3"/>
      <c r="N454" s="3"/>
      <c r="O454" s="3"/>
      <c r="P454" s="3"/>
      <c r="Q454" s="3"/>
      <c r="R454" s="3"/>
    </row>
    <row r="455" spans="1:18" s="2" customFormat="1">
      <c r="A455" s="6">
        <v>454</v>
      </c>
      <c r="B455" t="s">
        <v>934</v>
      </c>
      <c r="C455" t="s">
        <v>935</v>
      </c>
      <c r="D455" s="6">
        <v>99</v>
      </c>
      <c r="E455" t="s">
        <v>20</v>
      </c>
      <c r="F455" s="4">
        <v>1.07</v>
      </c>
      <c r="G455" s="3" t="s">
        <v>21</v>
      </c>
      <c r="H455" s="3" t="s">
        <v>21</v>
      </c>
      <c r="I455" s="3"/>
      <c r="J455" s="3"/>
      <c r="K455" s="3"/>
      <c r="L455" s="3"/>
      <c r="M455" s="3"/>
      <c r="N455" s="3"/>
      <c r="O455" s="3"/>
      <c r="P455" s="3"/>
      <c r="Q455" s="3"/>
      <c r="R455" s="3"/>
    </row>
    <row r="456" spans="1:18" s="2" customFormat="1">
      <c r="A456" s="6">
        <v>455</v>
      </c>
      <c r="B456" t="s">
        <v>936</v>
      </c>
      <c r="C456" t="s">
        <v>937</v>
      </c>
      <c r="D456" s="6">
        <f>100+42</f>
        <v>142</v>
      </c>
      <c r="E456" t="s">
        <v>41</v>
      </c>
      <c r="F456" s="4">
        <v>1.02</v>
      </c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</row>
    <row r="457" spans="1:18" s="2" customFormat="1">
      <c r="A457" s="6">
        <v>456</v>
      </c>
      <c r="B457" t="s">
        <v>938</v>
      </c>
      <c r="C457" t="s">
        <v>939</v>
      </c>
      <c r="D457" s="6">
        <v>60</v>
      </c>
      <c r="E457" t="s">
        <v>20</v>
      </c>
      <c r="F457" s="4">
        <v>0.99</v>
      </c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</row>
    <row r="458" spans="1:18" s="2" customFormat="1">
      <c r="A458" s="6">
        <v>457</v>
      </c>
      <c r="B458" t="s">
        <v>940</v>
      </c>
      <c r="C458" t="s">
        <v>941</v>
      </c>
      <c r="D458" s="6">
        <v>24</v>
      </c>
      <c r="E458" t="s">
        <v>20</v>
      </c>
      <c r="F458" s="4">
        <v>0.97</v>
      </c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</row>
    <row r="459" spans="1:18" s="2" customFormat="1">
      <c r="A459" s="6">
        <v>458</v>
      </c>
      <c r="B459" t="s">
        <v>942</v>
      </c>
      <c r="C459" t="s">
        <v>943</v>
      </c>
      <c r="D459" s="6">
        <v>50</v>
      </c>
      <c r="E459" t="s">
        <v>20</v>
      </c>
      <c r="F459" s="4">
        <v>0.92</v>
      </c>
      <c r="G459" s="3" t="s">
        <v>21</v>
      </c>
      <c r="H459" s="3" t="s">
        <v>21</v>
      </c>
      <c r="I459" s="3"/>
      <c r="J459" s="3"/>
      <c r="K459" s="3"/>
      <c r="L459" s="3"/>
      <c r="M459" s="3"/>
      <c r="N459" s="3"/>
      <c r="O459" s="3"/>
      <c r="P459" s="3"/>
      <c r="Q459" s="3"/>
      <c r="R459" s="3"/>
    </row>
    <row r="460" spans="1:18" s="2" customFormat="1">
      <c r="A460" s="6">
        <v>459</v>
      </c>
      <c r="B460" t="s">
        <v>944</v>
      </c>
      <c r="C460" t="s">
        <v>945</v>
      </c>
      <c r="D460" s="6">
        <v>40</v>
      </c>
      <c r="E460" t="s">
        <v>41</v>
      </c>
      <c r="F460" s="4">
        <v>0.8</v>
      </c>
      <c r="G460" s="3"/>
      <c r="H460" s="3" t="s">
        <v>21</v>
      </c>
      <c r="I460" s="3"/>
      <c r="J460" s="3"/>
      <c r="K460" s="3"/>
      <c r="L460" s="3"/>
      <c r="M460" s="3"/>
      <c r="N460" s="3"/>
      <c r="O460" s="3"/>
      <c r="P460" s="3"/>
      <c r="Q460" s="3"/>
      <c r="R460" s="3"/>
    </row>
    <row r="461" spans="1:18" s="2" customFormat="1">
      <c r="A461" s="6">
        <v>460</v>
      </c>
      <c r="B461" t="s">
        <v>946</v>
      </c>
      <c r="C461" t="s">
        <v>947</v>
      </c>
      <c r="D461" s="6">
        <f>118+2033</f>
        <v>2151</v>
      </c>
      <c r="E461" t="s">
        <v>20</v>
      </c>
      <c r="F461" s="4">
        <v>0.76</v>
      </c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</row>
    <row r="462" spans="1:18" s="2" customFormat="1">
      <c r="A462" s="6">
        <v>461</v>
      </c>
      <c r="B462" t="s">
        <v>948</v>
      </c>
      <c r="C462" t="s">
        <v>949</v>
      </c>
      <c r="D462" s="6">
        <f>15+20</f>
        <v>35</v>
      </c>
      <c r="E462" t="s">
        <v>41</v>
      </c>
      <c r="F462" s="4">
        <v>0.73</v>
      </c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</row>
    <row r="463" spans="1:18" s="2" customFormat="1">
      <c r="A463" s="6">
        <v>462</v>
      </c>
      <c r="B463" t="s">
        <v>950</v>
      </c>
      <c r="C463" t="s">
        <v>951</v>
      </c>
      <c r="D463" s="6">
        <f>15+20</f>
        <v>35</v>
      </c>
      <c r="E463" t="s">
        <v>20</v>
      </c>
      <c r="F463" s="4">
        <v>0.67</v>
      </c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</row>
    <row r="464" spans="1:18" s="2" customFormat="1">
      <c r="A464" s="6">
        <v>463</v>
      </c>
      <c r="B464" t="s">
        <v>952</v>
      </c>
      <c r="C464" t="s">
        <v>953</v>
      </c>
      <c r="D464" s="6">
        <v>20</v>
      </c>
      <c r="E464" t="s">
        <v>20</v>
      </c>
      <c r="F464" s="4">
        <v>0.67</v>
      </c>
      <c r="G464" s="3" t="s">
        <v>21</v>
      </c>
      <c r="H464" s="3" t="s">
        <v>21</v>
      </c>
      <c r="I464" s="3"/>
      <c r="J464" s="3"/>
      <c r="K464" s="3"/>
      <c r="L464" s="3"/>
      <c r="M464" s="3"/>
      <c r="N464" s="3"/>
      <c r="O464" s="3"/>
      <c r="P464" s="3"/>
      <c r="Q464" s="3"/>
      <c r="R464" s="3"/>
    </row>
    <row r="465" spans="1:18" s="2" customFormat="1">
      <c r="A465" s="6">
        <v>464</v>
      </c>
      <c r="B465" t="s">
        <v>954</v>
      </c>
      <c r="C465" t="s">
        <v>955</v>
      </c>
      <c r="D465" s="6">
        <v>8</v>
      </c>
      <c r="E465" t="s">
        <v>41</v>
      </c>
      <c r="F465" s="4">
        <v>0.57999999999999996</v>
      </c>
      <c r="G465" s="3" t="s">
        <v>21</v>
      </c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</row>
    <row r="466" spans="1:18" s="2" customFormat="1">
      <c r="A466" s="6">
        <v>465</v>
      </c>
      <c r="B466" t="s">
        <v>956</v>
      </c>
      <c r="C466" t="s">
        <v>957</v>
      </c>
      <c r="D466" s="6">
        <v>20</v>
      </c>
      <c r="E466" t="s">
        <v>20</v>
      </c>
      <c r="F466" s="4">
        <v>0.56000000000000005</v>
      </c>
      <c r="G466" s="3" t="s">
        <v>21</v>
      </c>
      <c r="H466" s="3" t="s">
        <v>21</v>
      </c>
      <c r="I466" s="3"/>
      <c r="J466" s="3"/>
      <c r="K466" s="3"/>
      <c r="L466" s="3"/>
      <c r="M466" s="3"/>
      <c r="N466" s="3"/>
      <c r="O466" s="3"/>
      <c r="P466" s="3"/>
      <c r="Q466" s="3"/>
      <c r="R466" s="3"/>
    </row>
    <row r="467" spans="1:18" s="2" customFormat="1">
      <c r="A467" s="6">
        <v>466</v>
      </c>
      <c r="B467" t="s">
        <v>958</v>
      </c>
      <c r="C467" t="s">
        <v>959</v>
      </c>
      <c r="D467" s="6">
        <v>20</v>
      </c>
      <c r="E467" t="s">
        <v>20</v>
      </c>
      <c r="F467" s="4">
        <v>0.56000000000000005</v>
      </c>
      <c r="G467" s="3" t="s">
        <v>21</v>
      </c>
      <c r="H467" s="3" t="s">
        <v>21</v>
      </c>
      <c r="I467" s="3"/>
      <c r="J467" s="3"/>
      <c r="K467" s="3"/>
      <c r="L467" s="3"/>
      <c r="M467" s="3"/>
      <c r="N467" s="3"/>
      <c r="O467" s="3"/>
      <c r="P467" s="3"/>
      <c r="Q467" s="3"/>
      <c r="R467" s="3"/>
    </row>
    <row r="468" spans="1:18" s="2" customFormat="1">
      <c r="A468" s="6">
        <v>467</v>
      </c>
      <c r="B468" t="s">
        <v>960</v>
      </c>
      <c r="C468" t="s">
        <v>961</v>
      </c>
      <c r="D468" s="6">
        <v>100</v>
      </c>
      <c r="E468" t="s">
        <v>962</v>
      </c>
      <c r="F468" s="4">
        <v>0.52</v>
      </c>
      <c r="G468" s="3" t="s">
        <v>21</v>
      </c>
      <c r="H468" s="3" t="s">
        <v>21</v>
      </c>
      <c r="I468" s="3"/>
      <c r="J468" s="3"/>
      <c r="K468" s="3"/>
      <c r="L468" s="3"/>
      <c r="M468" s="3"/>
      <c r="N468" s="3"/>
      <c r="O468" s="3"/>
      <c r="P468" s="3"/>
      <c r="Q468" s="3"/>
      <c r="R468" s="3"/>
    </row>
    <row r="469" spans="1:18" s="2" customFormat="1">
      <c r="A469" s="6">
        <v>468</v>
      </c>
      <c r="B469" t="s">
        <v>963</v>
      </c>
      <c r="C469" t="s">
        <v>964</v>
      </c>
      <c r="D469" s="6">
        <f>45+100</f>
        <v>145</v>
      </c>
      <c r="E469" t="s">
        <v>20</v>
      </c>
      <c r="F469" s="4">
        <v>0.5</v>
      </c>
      <c r="G469" s="3"/>
      <c r="H469" s="3" t="s">
        <v>21</v>
      </c>
      <c r="I469" s="3"/>
      <c r="J469" s="3"/>
      <c r="K469" s="3"/>
      <c r="L469" s="3"/>
      <c r="M469" s="3"/>
      <c r="N469" s="3"/>
      <c r="O469" s="3"/>
      <c r="P469" s="3"/>
      <c r="Q469" s="3"/>
      <c r="R469" s="3"/>
    </row>
    <row r="470" spans="1:18" s="2" customFormat="1">
      <c r="A470" s="6">
        <v>469</v>
      </c>
      <c r="B470" t="s">
        <v>965</v>
      </c>
      <c r="C470" t="s">
        <v>966</v>
      </c>
      <c r="D470" s="6">
        <v>14</v>
      </c>
      <c r="E470" t="s">
        <v>20</v>
      </c>
      <c r="F470" s="4">
        <v>0.5</v>
      </c>
      <c r="G470" s="3"/>
      <c r="H470" s="3"/>
      <c r="I470" s="3"/>
      <c r="J470" s="3"/>
      <c r="K470" s="3"/>
      <c r="L470" s="3"/>
      <c r="M470" s="3"/>
      <c r="N470" s="3" t="s">
        <v>21</v>
      </c>
      <c r="O470" s="3"/>
      <c r="P470" s="3"/>
      <c r="Q470" s="3"/>
      <c r="R470" s="3"/>
    </row>
    <row r="471" spans="1:18" s="2" customFormat="1">
      <c r="A471" s="6">
        <v>470</v>
      </c>
      <c r="B471" t="s">
        <v>967</v>
      </c>
      <c r="C471" t="s">
        <v>968</v>
      </c>
      <c r="D471" s="6">
        <v>72</v>
      </c>
      <c r="E471" t="s">
        <v>20</v>
      </c>
      <c r="F471" s="4">
        <v>0.49</v>
      </c>
      <c r="G471" s="3" t="s">
        <v>21</v>
      </c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</row>
    <row r="472" spans="1:18" s="2" customFormat="1">
      <c r="A472" s="6">
        <v>471</v>
      </c>
      <c r="B472" t="s">
        <v>969</v>
      </c>
      <c r="C472" t="s">
        <v>970</v>
      </c>
      <c r="D472" s="6">
        <f>12+266</f>
        <v>278</v>
      </c>
      <c r="E472" t="s">
        <v>20</v>
      </c>
      <c r="F472" s="4">
        <v>0.48</v>
      </c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</row>
    <row r="473" spans="1:18" s="2" customFormat="1">
      <c r="A473" s="6">
        <v>472</v>
      </c>
      <c r="B473" t="s">
        <v>971</v>
      </c>
      <c r="C473" t="s">
        <v>972</v>
      </c>
      <c r="D473" s="6">
        <v>40</v>
      </c>
      <c r="E473" t="s">
        <v>20</v>
      </c>
      <c r="F473" s="4">
        <v>0.41</v>
      </c>
      <c r="G473" s="3" t="s">
        <v>21</v>
      </c>
      <c r="H473" s="3" t="s">
        <v>21</v>
      </c>
      <c r="I473" s="3"/>
      <c r="J473" s="3"/>
      <c r="K473" s="3"/>
      <c r="L473" s="3"/>
      <c r="M473" s="3"/>
      <c r="N473" s="3"/>
      <c r="O473" s="3"/>
      <c r="P473" s="3"/>
      <c r="Q473" s="3"/>
      <c r="R473" s="3"/>
    </row>
    <row r="474" spans="1:18" s="2" customFormat="1">
      <c r="A474" s="6">
        <v>473</v>
      </c>
      <c r="B474" t="s">
        <v>973</v>
      </c>
      <c r="C474" t="s">
        <v>974</v>
      </c>
      <c r="D474" s="6">
        <v>818</v>
      </c>
      <c r="E474" t="s">
        <v>41</v>
      </c>
      <c r="F474" s="4">
        <v>0.36</v>
      </c>
      <c r="G474" s="3"/>
      <c r="H474" s="3" t="s">
        <v>21</v>
      </c>
      <c r="I474" s="3"/>
      <c r="J474" s="3"/>
      <c r="K474" s="3"/>
      <c r="L474" s="3"/>
      <c r="M474" s="3"/>
      <c r="N474" s="3"/>
      <c r="O474" s="3"/>
      <c r="P474" s="3"/>
      <c r="Q474" s="3"/>
      <c r="R474" s="3"/>
    </row>
    <row r="475" spans="1:18" s="2" customFormat="1">
      <c r="A475" s="6">
        <v>474</v>
      </c>
      <c r="B475" t="s">
        <v>975</v>
      </c>
      <c r="C475" t="s">
        <v>976</v>
      </c>
      <c r="D475" s="6">
        <v>1000</v>
      </c>
      <c r="E475" t="s">
        <v>20</v>
      </c>
      <c r="F475" s="4">
        <v>0.36</v>
      </c>
      <c r="G475" s="3"/>
      <c r="H475" s="3" t="s">
        <v>21</v>
      </c>
      <c r="I475" s="3"/>
      <c r="J475" s="3"/>
      <c r="K475" s="3"/>
      <c r="L475" s="3"/>
      <c r="M475" s="3"/>
      <c r="N475" s="3"/>
      <c r="O475" s="3"/>
      <c r="P475" s="3"/>
      <c r="Q475" s="3"/>
      <c r="R475" s="3"/>
    </row>
    <row r="476" spans="1:18" s="2" customFormat="1">
      <c r="A476" s="6">
        <v>475</v>
      </c>
      <c r="B476" t="s">
        <v>977</v>
      </c>
      <c r="C476" t="s">
        <v>978</v>
      </c>
      <c r="D476" s="6">
        <v>350</v>
      </c>
      <c r="E476" t="s">
        <v>20</v>
      </c>
      <c r="F476" s="4">
        <v>0.35</v>
      </c>
      <c r="G476" s="3" t="s">
        <v>21</v>
      </c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</row>
    <row r="477" spans="1:18" s="2" customFormat="1">
      <c r="A477" s="6">
        <v>476</v>
      </c>
      <c r="B477" t="s">
        <v>979</v>
      </c>
      <c r="C477" t="s">
        <v>980</v>
      </c>
      <c r="D477" s="6">
        <v>980</v>
      </c>
      <c r="E477" t="s">
        <v>20</v>
      </c>
      <c r="F477" s="4">
        <v>0.3</v>
      </c>
      <c r="G477" s="3"/>
      <c r="H477" s="3" t="s">
        <v>21</v>
      </c>
      <c r="I477" s="3"/>
      <c r="J477" s="3"/>
      <c r="K477" s="3"/>
      <c r="L477" s="3"/>
      <c r="M477" s="3"/>
      <c r="N477" s="3"/>
      <c r="O477" s="3"/>
      <c r="P477" s="3"/>
      <c r="Q477" s="3"/>
      <c r="R477" s="3"/>
    </row>
    <row r="478" spans="1:18" s="2" customFormat="1">
      <c r="A478" s="6">
        <v>477</v>
      </c>
      <c r="B478" t="s">
        <v>981</v>
      </c>
      <c r="C478" t="s">
        <v>982</v>
      </c>
      <c r="D478" s="6">
        <v>286</v>
      </c>
      <c r="E478" t="s">
        <v>41</v>
      </c>
      <c r="F478" s="4">
        <v>0.26</v>
      </c>
      <c r="G478" s="3" t="s">
        <v>21</v>
      </c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</row>
    <row r="479" spans="1:18" s="2" customFormat="1">
      <c r="A479" s="6">
        <v>478</v>
      </c>
      <c r="B479" t="s">
        <v>983</v>
      </c>
      <c r="C479" t="s">
        <v>984</v>
      </c>
      <c r="D479" s="6">
        <v>100</v>
      </c>
      <c r="E479" t="s">
        <v>20</v>
      </c>
      <c r="F479" s="4">
        <v>0.21</v>
      </c>
      <c r="G479" s="3"/>
      <c r="H479" s="3" t="s">
        <v>21</v>
      </c>
      <c r="I479" s="3"/>
      <c r="J479" s="3"/>
      <c r="K479" s="3"/>
      <c r="L479" s="3"/>
      <c r="M479" s="3"/>
      <c r="N479" s="3"/>
      <c r="O479" s="3"/>
      <c r="P479" s="3"/>
      <c r="Q479" s="3"/>
      <c r="R479" s="3"/>
    </row>
    <row r="480" spans="1:18" s="2" customFormat="1">
      <c r="A480" s="6">
        <v>479</v>
      </c>
      <c r="B480" t="s">
        <v>985</v>
      </c>
      <c r="C480" t="s">
        <v>986</v>
      </c>
      <c r="D480" s="6">
        <v>68</v>
      </c>
      <c r="E480" t="s">
        <v>41</v>
      </c>
      <c r="F480" s="4">
        <v>0.21</v>
      </c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 t="s">
        <v>21</v>
      </c>
    </row>
    <row r="481" spans="1:19">
      <c r="A481" s="6">
        <v>480</v>
      </c>
      <c r="B481" t="s">
        <v>987</v>
      </c>
      <c r="C481" t="s">
        <v>988</v>
      </c>
      <c r="D481" s="6">
        <f>18-4</f>
        <v>14</v>
      </c>
      <c r="E481" t="s">
        <v>20</v>
      </c>
      <c r="F481" s="4">
        <v>0.17</v>
      </c>
      <c r="H481" s="3" t="s">
        <v>21</v>
      </c>
      <c r="S481" s="1"/>
    </row>
  </sheetData>
  <conditionalFormatting sqref="B1:B1048576">
    <cfRule type="duplicateValues" dxfId="33" priority="1"/>
  </conditionalFormatting>
  <conditionalFormatting sqref="H16">
    <cfRule type="duplicateValues" dxfId="32" priority="2"/>
  </conditionalFormatting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D4A03-81BA-4F93-85CB-5B8789B5435B}">
  <sheetPr>
    <tabColor rgb="FF92D050"/>
  </sheetPr>
  <dimension ref="A1:H432"/>
  <sheetViews>
    <sheetView zoomScaleNormal="100" workbookViewId="0">
      <selection activeCell="D30" sqref="D30"/>
    </sheetView>
  </sheetViews>
  <sheetFormatPr defaultRowHeight="14.25"/>
  <cols>
    <col min="1" max="1" width="8.875" customWidth="1"/>
    <col min="2" max="2" width="13" customWidth="1"/>
    <col min="3" max="3" width="38.125" customWidth="1"/>
    <col min="4" max="4" width="36.875" customWidth="1"/>
    <col min="5" max="5" width="10.625" style="6" customWidth="1"/>
    <col min="7" max="8" width="17.25" style="6" bestFit="1" customWidth="1"/>
  </cols>
  <sheetData>
    <row r="1" spans="1:8" ht="28.5">
      <c r="A1" s="9" t="s">
        <v>0</v>
      </c>
      <c r="B1" s="9" t="s">
        <v>1</v>
      </c>
      <c r="C1" s="9" t="s">
        <v>989</v>
      </c>
      <c r="D1" s="9" t="s">
        <v>2</v>
      </c>
      <c r="E1" s="9" t="s">
        <v>3</v>
      </c>
      <c r="F1" s="9" t="s">
        <v>4</v>
      </c>
      <c r="G1" s="11" t="s">
        <v>990</v>
      </c>
      <c r="H1" s="11" t="s">
        <v>991</v>
      </c>
    </row>
    <row r="2" spans="1:8">
      <c r="A2" s="6">
        <v>1</v>
      </c>
      <c r="B2" s="6">
        <v>16000001401</v>
      </c>
      <c r="C2" t="s">
        <v>992</v>
      </c>
      <c r="D2" t="s">
        <v>521</v>
      </c>
      <c r="E2" s="6">
        <v>139</v>
      </c>
      <c r="F2" t="s">
        <v>20</v>
      </c>
      <c r="H2" s="6" t="s">
        <v>21</v>
      </c>
    </row>
    <row r="3" spans="1:8">
      <c r="A3" s="6">
        <v>2</v>
      </c>
      <c r="B3" s="6">
        <v>16000001402</v>
      </c>
      <c r="C3" t="s">
        <v>993</v>
      </c>
      <c r="D3" t="s">
        <v>529</v>
      </c>
      <c r="E3" s="6">
        <v>18</v>
      </c>
      <c r="F3" t="s">
        <v>20</v>
      </c>
      <c r="H3" s="6" t="s">
        <v>21</v>
      </c>
    </row>
    <row r="4" spans="1:8">
      <c r="A4" s="6">
        <v>3</v>
      </c>
      <c r="B4" s="6">
        <v>16000006826</v>
      </c>
      <c r="C4" t="s">
        <v>994</v>
      </c>
      <c r="D4" t="s">
        <v>507</v>
      </c>
      <c r="E4" s="6">
        <v>10</v>
      </c>
      <c r="F4" t="s">
        <v>20</v>
      </c>
      <c r="G4" s="6" t="s">
        <v>21</v>
      </c>
      <c r="H4" s="6" t="s">
        <v>21</v>
      </c>
    </row>
    <row r="5" spans="1:8">
      <c r="A5" s="6">
        <v>4</v>
      </c>
      <c r="B5" s="6">
        <v>16000004226</v>
      </c>
      <c r="C5" t="s">
        <v>995</v>
      </c>
      <c r="D5" t="s">
        <v>761</v>
      </c>
      <c r="E5" s="6">
        <v>83</v>
      </c>
      <c r="F5" t="s">
        <v>20</v>
      </c>
      <c r="G5" s="6" t="s">
        <v>21</v>
      </c>
    </row>
    <row r="6" spans="1:8">
      <c r="A6" s="6">
        <v>5</v>
      </c>
      <c r="B6" s="6">
        <v>16000004227</v>
      </c>
      <c r="C6" t="s">
        <v>996</v>
      </c>
      <c r="D6" t="s">
        <v>784</v>
      </c>
      <c r="E6" s="6">
        <v>325</v>
      </c>
      <c r="F6" t="s">
        <v>20</v>
      </c>
      <c r="H6" s="6" t="s">
        <v>21</v>
      </c>
    </row>
    <row r="7" spans="1:8">
      <c r="A7" s="6">
        <v>6</v>
      </c>
      <c r="B7" s="6">
        <v>16000046679</v>
      </c>
      <c r="C7" t="s">
        <v>997</v>
      </c>
      <c r="D7" t="s">
        <v>146</v>
      </c>
      <c r="E7" s="6">
        <v>1</v>
      </c>
      <c r="F7" t="s">
        <v>20</v>
      </c>
      <c r="G7" s="6" t="s">
        <v>21</v>
      </c>
    </row>
    <row r="8" spans="1:8">
      <c r="A8" s="6">
        <v>7</v>
      </c>
      <c r="B8" s="6">
        <v>16000046680</v>
      </c>
      <c r="C8" t="s">
        <v>998</v>
      </c>
      <c r="D8" t="s">
        <v>148</v>
      </c>
      <c r="E8" s="6">
        <v>1</v>
      </c>
      <c r="F8" t="s">
        <v>20</v>
      </c>
      <c r="G8" s="6" t="s">
        <v>21</v>
      </c>
    </row>
    <row r="9" spans="1:8">
      <c r="A9" s="6">
        <v>8</v>
      </c>
      <c r="B9" s="6">
        <v>16000038429</v>
      </c>
      <c r="C9" t="s">
        <v>999</v>
      </c>
      <c r="D9" t="s">
        <v>170</v>
      </c>
      <c r="E9" s="6">
        <v>30</v>
      </c>
      <c r="F9" t="s">
        <v>20</v>
      </c>
      <c r="G9" s="6" t="s">
        <v>21</v>
      </c>
      <c r="H9" s="6" t="s">
        <v>21</v>
      </c>
    </row>
    <row r="10" spans="1:8">
      <c r="A10" s="6">
        <v>9</v>
      </c>
      <c r="B10" s="6">
        <v>16000007833</v>
      </c>
      <c r="C10" t="s">
        <v>1000</v>
      </c>
      <c r="D10" t="s">
        <v>696</v>
      </c>
      <c r="E10" s="6">
        <v>113</v>
      </c>
      <c r="F10" t="s">
        <v>20</v>
      </c>
      <c r="G10" s="6" t="s">
        <v>21</v>
      </c>
    </row>
    <row r="11" spans="1:8">
      <c r="A11" s="6">
        <v>10</v>
      </c>
      <c r="B11" s="6">
        <v>16000042070</v>
      </c>
      <c r="C11" t="s">
        <v>1001</v>
      </c>
      <c r="D11" t="s">
        <v>46</v>
      </c>
      <c r="E11" s="6">
        <v>14</v>
      </c>
      <c r="F11" t="s">
        <v>20</v>
      </c>
      <c r="H11" s="6" t="s">
        <v>21</v>
      </c>
    </row>
    <row r="12" spans="1:8">
      <c r="A12" s="6">
        <v>11</v>
      </c>
      <c r="B12" s="6">
        <v>16000001476</v>
      </c>
      <c r="C12" t="s">
        <v>1002</v>
      </c>
      <c r="D12" t="s">
        <v>846</v>
      </c>
      <c r="E12" s="6">
        <v>100</v>
      </c>
      <c r="F12" t="s">
        <v>20</v>
      </c>
      <c r="H12" s="6" t="s">
        <v>21</v>
      </c>
    </row>
    <row r="13" spans="1:8">
      <c r="A13" s="6">
        <v>12</v>
      </c>
      <c r="B13" s="6">
        <v>16000045014</v>
      </c>
      <c r="C13" t="s">
        <v>1003</v>
      </c>
      <c r="D13" t="s">
        <v>716</v>
      </c>
      <c r="E13" s="6">
        <v>132</v>
      </c>
      <c r="F13" t="s">
        <v>20</v>
      </c>
      <c r="H13" s="6" t="s">
        <v>21</v>
      </c>
    </row>
    <row r="14" spans="1:8">
      <c r="A14" s="6">
        <v>13</v>
      </c>
      <c r="B14" s="6">
        <v>16000043504</v>
      </c>
      <c r="C14" t="s">
        <v>1004</v>
      </c>
      <c r="D14" t="s">
        <v>780</v>
      </c>
      <c r="E14" s="6">
        <v>36</v>
      </c>
      <c r="F14" t="s">
        <v>20</v>
      </c>
      <c r="H14" s="6" t="s">
        <v>21</v>
      </c>
    </row>
    <row r="15" spans="1:8">
      <c r="A15" s="6">
        <v>14</v>
      </c>
      <c r="B15" s="6">
        <v>16000025559</v>
      </c>
      <c r="C15" t="s">
        <v>1005</v>
      </c>
      <c r="D15" t="s">
        <v>828</v>
      </c>
      <c r="E15" s="6">
        <v>80</v>
      </c>
      <c r="F15" t="s">
        <v>20</v>
      </c>
      <c r="H15" s="6" t="s">
        <v>21</v>
      </c>
    </row>
    <row r="16" spans="1:8">
      <c r="A16" s="6">
        <v>15</v>
      </c>
      <c r="B16" s="6">
        <v>16000002214</v>
      </c>
      <c r="C16" t="s">
        <v>1006</v>
      </c>
      <c r="D16" t="s">
        <v>854</v>
      </c>
      <c r="E16" s="6">
        <v>200</v>
      </c>
      <c r="F16" t="s">
        <v>20</v>
      </c>
      <c r="G16" s="6" t="s">
        <v>21</v>
      </c>
    </row>
    <row r="17" spans="1:8">
      <c r="A17" s="6">
        <v>16</v>
      </c>
      <c r="B17" s="6">
        <v>16000037930</v>
      </c>
      <c r="C17" t="s">
        <v>1007</v>
      </c>
      <c r="D17" t="s">
        <v>527</v>
      </c>
      <c r="E17" s="6">
        <v>14</v>
      </c>
      <c r="F17" t="s">
        <v>20</v>
      </c>
      <c r="G17" s="6" t="s">
        <v>21</v>
      </c>
    </row>
    <row r="18" spans="1:8">
      <c r="A18" s="6">
        <v>17</v>
      </c>
      <c r="B18" s="6">
        <v>16000045016</v>
      </c>
      <c r="C18" t="s">
        <v>1008</v>
      </c>
      <c r="D18" t="s">
        <v>852</v>
      </c>
      <c r="E18" s="6">
        <v>30</v>
      </c>
      <c r="F18" t="s">
        <v>20</v>
      </c>
      <c r="H18" s="6" t="s">
        <v>21</v>
      </c>
    </row>
    <row r="19" spans="1:8">
      <c r="A19" s="6">
        <v>18</v>
      </c>
      <c r="B19" s="6">
        <v>16000044312</v>
      </c>
      <c r="C19" t="s">
        <v>1009</v>
      </c>
      <c r="D19" t="s">
        <v>27</v>
      </c>
      <c r="E19" s="6">
        <v>8</v>
      </c>
      <c r="F19" t="s">
        <v>20</v>
      </c>
      <c r="H19" s="6" t="s">
        <v>21</v>
      </c>
    </row>
    <row r="20" spans="1:8">
      <c r="A20" s="6">
        <v>19</v>
      </c>
      <c r="B20" s="6">
        <v>16000044312</v>
      </c>
      <c r="C20" t="s">
        <v>1009</v>
      </c>
      <c r="D20" t="s">
        <v>27</v>
      </c>
      <c r="E20" s="6">
        <v>6</v>
      </c>
      <c r="F20" t="s">
        <v>20</v>
      </c>
      <c r="H20" s="6" t="s">
        <v>21</v>
      </c>
    </row>
    <row r="21" spans="1:8">
      <c r="A21" s="6">
        <v>20</v>
      </c>
      <c r="B21" s="6">
        <v>16000043835</v>
      </c>
      <c r="C21" t="s">
        <v>1010</v>
      </c>
      <c r="D21" t="s">
        <v>397</v>
      </c>
      <c r="E21" s="6">
        <v>94</v>
      </c>
      <c r="F21" t="s">
        <v>20</v>
      </c>
      <c r="H21" s="6" t="s">
        <v>21</v>
      </c>
    </row>
    <row r="22" spans="1:8">
      <c r="A22" s="6">
        <v>21</v>
      </c>
      <c r="B22" s="6">
        <v>16000043835</v>
      </c>
      <c r="C22" t="s">
        <v>1010</v>
      </c>
      <c r="D22" t="s">
        <v>397</v>
      </c>
      <c r="E22" s="6">
        <v>30</v>
      </c>
      <c r="F22" t="s">
        <v>20</v>
      </c>
      <c r="H22" s="6" t="s">
        <v>21</v>
      </c>
    </row>
    <row r="23" spans="1:8">
      <c r="A23" s="6">
        <v>22</v>
      </c>
      <c r="B23" s="6">
        <v>16000043835</v>
      </c>
      <c r="C23" t="s">
        <v>1010</v>
      </c>
      <c r="D23" t="s">
        <v>397</v>
      </c>
      <c r="E23" s="6">
        <v>28</v>
      </c>
      <c r="F23" t="s">
        <v>20</v>
      </c>
      <c r="H23" s="6" t="s">
        <v>21</v>
      </c>
    </row>
    <row r="24" spans="1:8">
      <c r="A24" s="6">
        <v>23</v>
      </c>
      <c r="B24" s="6">
        <v>16000004456</v>
      </c>
      <c r="C24" t="s">
        <v>1011</v>
      </c>
      <c r="D24" t="s">
        <v>64</v>
      </c>
      <c r="E24" s="6">
        <v>16</v>
      </c>
      <c r="F24" t="s">
        <v>20</v>
      </c>
      <c r="G24" s="6" t="s">
        <v>21</v>
      </c>
      <c r="H24" s="6" t="s">
        <v>21</v>
      </c>
    </row>
    <row r="25" spans="1:8">
      <c r="A25" s="6">
        <v>24</v>
      </c>
      <c r="B25" s="6">
        <v>11000053720</v>
      </c>
      <c r="C25" t="s">
        <v>1012</v>
      </c>
      <c r="D25" t="s">
        <v>572</v>
      </c>
      <c r="E25" s="6">
        <v>14</v>
      </c>
      <c r="F25" t="s">
        <v>20</v>
      </c>
      <c r="G25" s="6" t="s">
        <v>21</v>
      </c>
      <c r="H25" s="6" t="s">
        <v>21</v>
      </c>
    </row>
    <row r="26" spans="1:8">
      <c r="A26" s="6">
        <v>25</v>
      </c>
      <c r="B26" s="6">
        <v>16000000646</v>
      </c>
      <c r="C26" t="s">
        <v>1013</v>
      </c>
      <c r="D26" t="s">
        <v>230</v>
      </c>
      <c r="E26" s="6">
        <v>9</v>
      </c>
      <c r="F26" t="s">
        <v>20</v>
      </c>
      <c r="G26" s="6" t="s">
        <v>21</v>
      </c>
      <c r="H26" s="6" t="s">
        <v>21</v>
      </c>
    </row>
    <row r="27" spans="1:8">
      <c r="A27" s="6">
        <v>26</v>
      </c>
      <c r="B27" s="6">
        <v>16000000641</v>
      </c>
      <c r="C27" t="s">
        <v>1014</v>
      </c>
      <c r="D27" t="s">
        <v>323</v>
      </c>
      <c r="E27" s="6">
        <v>12</v>
      </c>
      <c r="F27" t="s">
        <v>20</v>
      </c>
      <c r="G27" s="6" t="s">
        <v>21</v>
      </c>
      <c r="H27" s="6" t="s">
        <v>21</v>
      </c>
    </row>
    <row r="28" spans="1:8">
      <c r="A28" s="6">
        <v>27</v>
      </c>
      <c r="B28" s="6">
        <v>16000026714</v>
      </c>
      <c r="C28" t="s">
        <v>1015</v>
      </c>
      <c r="D28" t="s">
        <v>185</v>
      </c>
      <c r="E28" s="6">
        <v>4</v>
      </c>
      <c r="F28" t="s">
        <v>20</v>
      </c>
      <c r="H28" s="6" t="s">
        <v>21</v>
      </c>
    </row>
    <row r="29" spans="1:8">
      <c r="A29" s="6">
        <v>28</v>
      </c>
      <c r="B29" s="6">
        <v>16000004197</v>
      </c>
      <c r="C29" t="s">
        <v>1016</v>
      </c>
      <c r="D29" t="s">
        <v>968</v>
      </c>
      <c r="E29" s="6">
        <v>72</v>
      </c>
      <c r="F29" t="s">
        <v>20</v>
      </c>
      <c r="G29" s="6" t="s">
        <v>21</v>
      </c>
    </row>
    <row r="30" spans="1:8">
      <c r="A30" s="6">
        <v>29</v>
      </c>
      <c r="B30" s="6">
        <v>16000039912</v>
      </c>
      <c r="C30" t="s">
        <v>1017</v>
      </c>
      <c r="D30" t="s">
        <v>676</v>
      </c>
      <c r="E30" s="6">
        <v>140</v>
      </c>
      <c r="F30" t="s">
        <v>20</v>
      </c>
      <c r="H30" s="6" t="s">
        <v>21</v>
      </c>
    </row>
    <row r="31" spans="1:8">
      <c r="A31" s="6">
        <v>30</v>
      </c>
      <c r="B31" s="6">
        <v>16000008165</v>
      </c>
      <c r="C31" t="s">
        <v>1018</v>
      </c>
      <c r="D31" t="s">
        <v>187</v>
      </c>
      <c r="E31" s="6">
        <v>3</v>
      </c>
      <c r="F31" t="s">
        <v>20</v>
      </c>
      <c r="G31" s="6" t="s">
        <v>21</v>
      </c>
      <c r="H31" s="6" t="s">
        <v>21</v>
      </c>
    </row>
    <row r="32" spans="1:8">
      <c r="A32" s="6">
        <v>31</v>
      </c>
      <c r="B32" s="6">
        <v>16000007032</v>
      </c>
      <c r="C32" t="s">
        <v>1019</v>
      </c>
      <c r="D32" t="s">
        <v>253</v>
      </c>
      <c r="E32" s="6">
        <v>15</v>
      </c>
      <c r="F32" t="s">
        <v>20</v>
      </c>
      <c r="G32" s="6" t="s">
        <v>21</v>
      </c>
      <c r="H32" s="6" t="s">
        <v>21</v>
      </c>
    </row>
    <row r="33" spans="1:8">
      <c r="A33" s="6">
        <v>32</v>
      </c>
      <c r="B33" s="6">
        <v>16000007025</v>
      </c>
      <c r="C33" t="s">
        <v>1020</v>
      </c>
      <c r="D33" t="s">
        <v>251</v>
      </c>
      <c r="E33" s="6">
        <v>15</v>
      </c>
      <c r="F33" t="s">
        <v>20</v>
      </c>
      <c r="G33" s="6" t="s">
        <v>21</v>
      </c>
      <c r="H33" s="6" t="s">
        <v>21</v>
      </c>
    </row>
    <row r="34" spans="1:8">
      <c r="A34" s="6">
        <v>33</v>
      </c>
      <c r="B34" s="6">
        <v>16000033590</v>
      </c>
      <c r="C34" t="s">
        <v>1021</v>
      </c>
      <c r="D34" t="s">
        <v>52</v>
      </c>
      <c r="E34" s="6">
        <v>4</v>
      </c>
      <c r="F34" t="s">
        <v>20</v>
      </c>
      <c r="H34" s="6" t="s">
        <v>21</v>
      </c>
    </row>
    <row r="35" spans="1:8">
      <c r="A35" s="6">
        <v>34</v>
      </c>
      <c r="B35" s="6">
        <v>16000004199</v>
      </c>
      <c r="C35" t="s">
        <v>1022</v>
      </c>
      <c r="D35" t="s">
        <v>810</v>
      </c>
      <c r="E35" s="6">
        <v>54</v>
      </c>
      <c r="F35" t="s">
        <v>20</v>
      </c>
      <c r="G35" s="6" t="s">
        <v>21</v>
      </c>
    </row>
    <row r="36" spans="1:8">
      <c r="A36" s="6">
        <v>35</v>
      </c>
      <c r="B36" s="6">
        <v>16000004199</v>
      </c>
      <c r="C36" t="s">
        <v>1022</v>
      </c>
      <c r="D36" t="s">
        <v>810</v>
      </c>
      <c r="E36" s="6">
        <v>100</v>
      </c>
      <c r="F36" t="s">
        <v>20</v>
      </c>
      <c r="G36" s="6" t="s">
        <v>21</v>
      </c>
    </row>
    <row r="37" spans="1:8">
      <c r="A37" s="6">
        <v>36</v>
      </c>
      <c r="B37" s="6">
        <v>16000046681</v>
      </c>
      <c r="C37" t="s">
        <v>1023</v>
      </c>
      <c r="D37" t="s">
        <v>731</v>
      </c>
      <c r="E37" s="6">
        <v>200</v>
      </c>
      <c r="F37" t="s">
        <v>20</v>
      </c>
      <c r="G37" s="6" t="s">
        <v>21</v>
      </c>
    </row>
    <row r="38" spans="1:8">
      <c r="A38" s="6">
        <v>37</v>
      </c>
      <c r="B38" s="6">
        <v>16000028857</v>
      </c>
      <c r="C38" t="s">
        <v>1024</v>
      </c>
      <c r="D38" t="s">
        <v>578</v>
      </c>
      <c r="E38" s="6">
        <v>20</v>
      </c>
      <c r="F38" t="s">
        <v>20</v>
      </c>
      <c r="H38" s="6" t="s">
        <v>21</v>
      </c>
    </row>
    <row r="39" spans="1:8">
      <c r="A39" s="6">
        <v>38</v>
      </c>
      <c r="B39" s="6">
        <v>16000023672</v>
      </c>
      <c r="C39" t="s">
        <v>1025</v>
      </c>
      <c r="D39" t="s">
        <v>755</v>
      </c>
      <c r="E39" s="6">
        <v>14</v>
      </c>
      <c r="F39" t="s">
        <v>20</v>
      </c>
      <c r="H39" s="6" t="s">
        <v>21</v>
      </c>
    </row>
    <row r="40" spans="1:8">
      <c r="A40" s="6">
        <v>39</v>
      </c>
      <c r="B40" s="6">
        <v>16000045000</v>
      </c>
      <c r="C40" t="s">
        <v>1026</v>
      </c>
      <c r="D40" t="s">
        <v>747</v>
      </c>
      <c r="E40" s="6">
        <v>4</v>
      </c>
      <c r="F40" t="s">
        <v>20</v>
      </c>
      <c r="G40" s="6" t="s">
        <v>21</v>
      </c>
      <c r="H40" s="6" t="s">
        <v>21</v>
      </c>
    </row>
    <row r="41" spans="1:8">
      <c r="A41" s="6">
        <v>40</v>
      </c>
      <c r="B41" s="6">
        <v>16000007021</v>
      </c>
      <c r="C41" t="s">
        <v>1027</v>
      </c>
      <c r="D41" t="s">
        <v>100</v>
      </c>
      <c r="E41" s="6">
        <v>10</v>
      </c>
      <c r="F41" t="s">
        <v>20</v>
      </c>
      <c r="H41" s="6" t="s">
        <v>21</v>
      </c>
    </row>
    <row r="42" spans="1:8">
      <c r="A42" s="6">
        <v>41</v>
      </c>
      <c r="B42" s="6">
        <v>16000007022</v>
      </c>
      <c r="C42" t="s">
        <v>1028</v>
      </c>
      <c r="D42" t="s">
        <v>60</v>
      </c>
      <c r="E42" s="6">
        <v>4</v>
      </c>
      <c r="F42" t="s">
        <v>20</v>
      </c>
      <c r="G42" s="6" t="s">
        <v>21</v>
      </c>
      <c r="H42" s="6" t="s">
        <v>21</v>
      </c>
    </row>
    <row r="43" spans="1:8">
      <c r="A43" s="6">
        <v>42</v>
      </c>
      <c r="B43" s="6">
        <v>11000004552</v>
      </c>
      <c r="C43" t="s">
        <v>1029</v>
      </c>
      <c r="D43" t="s">
        <v>778</v>
      </c>
      <c r="E43" s="6">
        <v>138</v>
      </c>
      <c r="F43" t="s">
        <v>20</v>
      </c>
      <c r="H43" s="6" t="s">
        <v>21</v>
      </c>
    </row>
    <row r="44" spans="1:8">
      <c r="A44" s="6">
        <v>43</v>
      </c>
      <c r="B44" s="6">
        <v>11000004552</v>
      </c>
      <c r="C44" t="s">
        <v>1029</v>
      </c>
      <c r="D44" t="s">
        <v>778</v>
      </c>
      <c r="E44" s="6">
        <v>48</v>
      </c>
      <c r="F44" t="s">
        <v>20</v>
      </c>
      <c r="H44" s="6" t="s">
        <v>21</v>
      </c>
    </row>
    <row r="45" spans="1:8">
      <c r="A45" s="6">
        <v>44</v>
      </c>
      <c r="B45" s="6">
        <v>16000002201</v>
      </c>
      <c r="C45" t="s">
        <v>1030</v>
      </c>
      <c r="D45" t="s">
        <v>78</v>
      </c>
      <c r="E45" s="6">
        <v>6</v>
      </c>
      <c r="F45" t="s">
        <v>20</v>
      </c>
      <c r="G45" s="6" t="s">
        <v>21</v>
      </c>
    </row>
    <row r="46" spans="1:8">
      <c r="A46" s="6">
        <v>45</v>
      </c>
      <c r="B46" s="6">
        <v>11000085113</v>
      </c>
      <c r="C46" t="s">
        <v>1031</v>
      </c>
      <c r="D46" t="s">
        <v>405</v>
      </c>
      <c r="E46" s="6">
        <v>110</v>
      </c>
      <c r="F46" t="s">
        <v>20</v>
      </c>
      <c r="H46" s="6" t="s">
        <v>21</v>
      </c>
    </row>
    <row r="47" spans="1:8">
      <c r="A47" s="6">
        <v>46</v>
      </c>
      <c r="B47" s="6">
        <v>16000025240</v>
      </c>
      <c r="C47" t="s">
        <v>1032</v>
      </c>
      <c r="D47" t="s">
        <v>1033</v>
      </c>
      <c r="E47" s="6">
        <v>1</v>
      </c>
      <c r="F47" t="s">
        <v>20</v>
      </c>
      <c r="G47" s="6" t="s">
        <v>21</v>
      </c>
    </row>
    <row r="48" spans="1:8">
      <c r="A48" s="6">
        <v>47</v>
      </c>
      <c r="B48" s="6">
        <v>11000003552</v>
      </c>
      <c r="C48" t="s">
        <v>1034</v>
      </c>
      <c r="D48" t="s">
        <v>844</v>
      </c>
      <c r="E48" s="6">
        <v>19</v>
      </c>
      <c r="F48" t="s">
        <v>20</v>
      </c>
      <c r="G48" s="6" t="s">
        <v>21</v>
      </c>
      <c r="H48" s="6" t="s">
        <v>21</v>
      </c>
    </row>
    <row r="49" spans="1:8">
      <c r="A49" s="6">
        <v>48</v>
      </c>
      <c r="B49" s="6">
        <v>16000043838</v>
      </c>
      <c r="C49" t="s">
        <v>1035</v>
      </c>
      <c r="D49" t="s">
        <v>840</v>
      </c>
      <c r="E49" s="6">
        <v>759</v>
      </c>
      <c r="F49" t="s">
        <v>20</v>
      </c>
      <c r="H49" s="6" t="s">
        <v>21</v>
      </c>
    </row>
    <row r="50" spans="1:8">
      <c r="A50" s="6">
        <v>49</v>
      </c>
      <c r="B50" s="6">
        <v>16000042071</v>
      </c>
      <c r="C50" t="s">
        <v>1036</v>
      </c>
      <c r="D50" t="s">
        <v>477</v>
      </c>
      <c r="E50" s="6">
        <v>32</v>
      </c>
      <c r="F50" t="s">
        <v>20</v>
      </c>
      <c r="H50" s="6" t="s">
        <v>21</v>
      </c>
    </row>
    <row r="51" spans="1:8">
      <c r="A51" s="6">
        <v>50</v>
      </c>
      <c r="B51" s="6">
        <v>16000042071</v>
      </c>
      <c r="C51" t="s">
        <v>1036</v>
      </c>
      <c r="D51" t="s">
        <v>477</v>
      </c>
      <c r="E51" s="6">
        <v>20</v>
      </c>
      <c r="F51" t="s">
        <v>20</v>
      </c>
      <c r="H51" s="6" t="s">
        <v>21</v>
      </c>
    </row>
    <row r="52" spans="1:8">
      <c r="A52" s="6">
        <v>51</v>
      </c>
      <c r="B52" s="6">
        <v>16000003457</v>
      </c>
      <c r="C52" t="s">
        <v>1037</v>
      </c>
      <c r="D52" t="s">
        <v>118</v>
      </c>
      <c r="E52" s="6">
        <v>1</v>
      </c>
      <c r="F52" t="s">
        <v>20</v>
      </c>
      <c r="G52" s="6" t="s">
        <v>21</v>
      </c>
      <c r="H52" s="6" t="s">
        <v>21</v>
      </c>
    </row>
    <row r="53" spans="1:8">
      <c r="A53" s="6">
        <v>52</v>
      </c>
      <c r="B53" s="6">
        <v>16000030813</v>
      </c>
      <c r="C53" t="s">
        <v>1038</v>
      </c>
      <c r="D53" t="s">
        <v>728</v>
      </c>
      <c r="E53" s="6">
        <v>95</v>
      </c>
      <c r="F53" t="s">
        <v>20</v>
      </c>
      <c r="H53" s="6" t="s">
        <v>21</v>
      </c>
    </row>
    <row r="54" spans="1:8">
      <c r="A54" s="6">
        <v>53</v>
      </c>
      <c r="B54" s="6">
        <v>16000004265</v>
      </c>
      <c r="C54" t="s">
        <v>1039</v>
      </c>
      <c r="D54" t="s">
        <v>903</v>
      </c>
      <c r="E54" s="6">
        <v>79</v>
      </c>
      <c r="F54" t="s">
        <v>20</v>
      </c>
      <c r="G54" s="6" t="s">
        <v>21</v>
      </c>
      <c r="H54" s="6" t="s">
        <v>21</v>
      </c>
    </row>
    <row r="55" spans="1:8">
      <c r="A55" s="6">
        <v>54</v>
      </c>
      <c r="B55" s="6">
        <v>16000004264</v>
      </c>
      <c r="C55" t="s">
        <v>1040</v>
      </c>
      <c r="D55" t="s">
        <v>933</v>
      </c>
      <c r="E55" s="6">
        <v>173</v>
      </c>
      <c r="F55" t="s">
        <v>20</v>
      </c>
      <c r="G55" s="6" t="s">
        <v>21</v>
      </c>
      <c r="H55" s="6" t="s">
        <v>21</v>
      </c>
    </row>
    <row r="56" spans="1:8">
      <c r="A56" s="6">
        <v>55</v>
      </c>
      <c r="B56" s="6">
        <v>16000007036</v>
      </c>
      <c r="C56" t="s">
        <v>1041</v>
      </c>
      <c r="D56" t="s">
        <v>935</v>
      </c>
      <c r="E56" s="6">
        <v>99</v>
      </c>
      <c r="F56" t="s">
        <v>20</v>
      </c>
      <c r="G56" s="6" t="s">
        <v>21</v>
      </c>
      <c r="H56" s="6" t="s">
        <v>21</v>
      </c>
    </row>
    <row r="57" spans="1:8">
      <c r="A57" s="6">
        <v>56</v>
      </c>
      <c r="B57" s="6">
        <v>16000004277</v>
      </c>
      <c r="C57" t="s">
        <v>1042</v>
      </c>
      <c r="D57" t="s">
        <v>848</v>
      </c>
      <c r="E57" s="6">
        <v>38</v>
      </c>
      <c r="F57" t="s">
        <v>20</v>
      </c>
      <c r="G57" s="6" t="s">
        <v>21</v>
      </c>
      <c r="H57" s="6" t="s">
        <v>21</v>
      </c>
    </row>
    <row r="58" spans="1:8">
      <c r="A58" s="6">
        <v>57</v>
      </c>
      <c r="B58" s="6">
        <v>16000028393</v>
      </c>
      <c r="C58" t="s">
        <v>399</v>
      </c>
      <c r="D58" t="s">
        <v>399</v>
      </c>
      <c r="E58" s="6">
        <v>7</v>
      </c>
      <c r="F58" t="s">
        <v>20</v>
      </c>
      <c r="H58" s="6" t="s">
        <v>21</v>
      </c>
    </row>
    <row r="59" spans="1:8">
      <c r="A59" s="6">
        <v>58</v>
      </c>
      <c r="B59" s="6">
        <v>16000043833</v>
      </c>
      <c r="C59" t="s">
        <v>1043</v>
      </c>
      <c r="D59" t="s">
        <v>247</v>
      </c>
      <c r="E59" s="6">
        <v>30</v>
      </c>
      <c r="F59" t="s">
        <v>1044</v>
      </c>
      <c r="H59" s="6" t="s">
        <v>21</v>
      </c>
    </row>
    <row r="60" spans="1:8">
      <c r="A60" s="6">
        <v>59</v>
      </c>
      <c r="B60" s="6">
        <v>16000043833</v>
      </c>
      <c r="C60" t="s">
        <v>1043</v>
      </c>
      <c r="D60" t="s">
        <v>247</v>
      </c>
      <c r="E60" s="6">
        <v>5</v>
      </c>
      <c r="F60" t="s">
        <v>1044</v>
      </c>
      <c r="H60" s="6" t="s">
        <v>21</v>
      </c>
    </row>
    <row r="61" spans="1:8">
      <c r="A61" s="6">
        <v>60</v>
      </c>
      <c r="B61" s="6">
        <v>16000007302</v>
      </c>
      <c r="C61" t="s">
        <v>1045</v>
      </c>
      <c r="D61" t="s">
        <v>33</v>
      </c>
      <c r="E61" s="6">
        <v>3</v>
      </c>
      <c r="F61" t="s">
        <v>20</v>
      </c>
      <c r="H61" s="6" t="s">
        <v>21</v>
      </c>
    </row>
    <row r="62" spans="1:8">
      <c r="A62" s="6">
        <v>61</v>
      </c>
      <c r="B62" s="6">
        <v>16000007302</v>
      </c>
      <c r="C62" t="s">
        <v>1045</v>
      </c>
      <c r="D62" t="s">
        <v>33</v>
      </c>
      <c r="E62" s="6">
        <v>1</v>
      </c>
      <c r="F62" t="s">
        <v>20</v>
      </c>
      <c r="H62" s="6" t="s">
        <v>21</v>
      </c>
    </row>
    <row r="63" spans="1:8">
      <c r="A63" s="6">
        <v>62</v>
      </c>
      <c r="B63" s="6">
        <v>16000043832</v>
      </c>
      <c r="C63" t="s">
        <v>1046</v>
      </c>
      <c r="D63" t="s">
        <v>35</v>
      </c>
      <c r="E63" s="6">
        <v>30</v>
      </c>
      <c r="F63" t="s">
        <v>1044</v>
      </c>
      <c r="H63" s="6" t="s">
        <v>21</v>
      </c>
    </row>
    <row r="64" spans="1:8">
      <c r="A64" s="6">
        <v>63</v>
      </c>
      <c r="B64" s="6">
        <v>16000043832</v>
      </c>
      <c r="C64" t="s">
        <v>1046</v>
      </c>
      <c r="D64" t="s">
        <v>35</v>
      </c>
      <c r="E64" s="6">
        <v>15</v>
      </c>
      <c r="F64" t="s">
        <v>1044</v>
      </c>
      <c r="H64" s="6" t="s">
        <v>21</v>
      </c>
    </row>
    <row r="65" spans="1:8">
      <c r="A65" s="6">
        <v>64</v>
      </c>
      <c r="B65" s="6">
        <v>16000023008</v>
      </c>
      <c r="C65" t="s">
        <v>1047</v>
      </c>
      <c r="D65" t="s">
        <v>537</v>
      </c>
      <c r="E65" s="6">
        <v>1</v>
      </c>
      <c r="F65" t="s">
        <v>20</v>
      </c>
      <c r="H65" s="6" t="s">
        <v>21</v>
      </c>
    </row>
    <row r="66" spans="1:8">
      <c r="A66" s="6">
        <v>65</v>
      </c>
      <c r="B66" s="6">
        <v>16000007077</v>
      </c>
      <c r="C66" t="s">
        <v>1048</v>
      </c>
      <c r="D66" t="s">
        <v>50</v>
      </c>
      <c r="E66" s="6">
        <v>3</v>
      </c>
      <c r="F66" t="s">
        <v>20</v>
      </c>
      <c r="H66" s="6" t="s">
        <v>21</v>
      </c>
    </row>
    <row r="67" spans="1:8">
      <c r="A67" s="6">
        <v>66</v>
      </c>
      <c r="B67" s="6">
        <v>11000049746</v>
      </c>
      <c r="C67" t="s">
        <v>1049</v>
      </c>
      <c r="D67" t="s">
        <v>513</v>
      </c>
      <c r="E67" s="6">
        <v>35</v>
      </c>
      <c r="F67" t="s">
        <v>20</v>
      </c>
      <c r="G67" s="6" t="s">
        <v>21</v>
      </c>
    </row>
    <row r="68" spans="1:8">
      <c r="A68" s="6">
        <v>67</v>
      </c>
      <c r="B68" s="6">
        <v>16000022283</v>
      </c>
      <c r="C68" t="s">
        <v>1050</v>
      </c>
      <c r="D68" t="s">
        <v>984</v>
      </c>
      <c r="E68" s="6">
        <v>100</v>
      </c>
      <c r="F68" t="s">
        <v>20</v>
      </c>
      <c r="H68" s="6" t="s">
        <v>21</v>
      </c>
    </row>
    <row r="69" spans="1:8">
      <c r="A69" s="6">
        <v>68</v>
      </c>
      <c r="B69" s="6">
        <v>16000004163</v>
      </c>
      <c r="C69" t="s">
        <v>1051</v>
      </c>
      <c r="D69" t="s">
        <v>735</v>
      </c>
      <c r="E69" s="6">
        <v>1</v>
      </c>
      <c r="F69" t="s">
        <v>20</v>
      </c>
      <c r="H69" s="6" t="s">
        <v>21</v>
      </c>
    </row>
    <row r="70" spans="1:8">
      <c r="A70" s="6">
        <v>69</v>
      </c>
      <c r="B70" s="6">
        <v>16000004163</v>
      </c>
      <c r="C70" t="s">
        <v>1051</v>
      </c>
      <c r="D70" t="s">
        <v>735</v>
      </c>
      <c r="E70" s="6">
        <v>50</v>
      </c>
      <c r="F70" t="s">
        <v>20</v>
      </c>
      <c r="H70" s="6" t="s">
        <v>21</v>
      </c>
    </row>
    <row r="71" spans="1:8">
      <c r="A71" s="6">
        <v>70</v>
      </c>
      <c r="B71" s="6">
        <v>16000001496</v>
      </c>
      <c r="C71" t="s">
        <v>1052</v>
      </c>
      <c r="D71" t="s">
        <v>917</v>
      </c>
      <c r="E71" s="6">
        <v>30</v>
      </c>
      <c r="F71" t="s">
        <v>20</v>
      </c>
      <c r="H71" s="6" t="s">
        <v>21</v>
      </c>
    </row>
    <row r="72" spans="1:8">
      <c r="A72" s="6">
        <v>71</v>
      </c>
      <c r="B72" s="6">
        <v>16000044285</v>
      </c>
      <c r="C72" t="s">
        <v>1053</v>
      </c>
      <c r="D72" t="s">
        <v>955</v>
      </c>
      <c r="E72" s="6">
        <v>8</v>
      </c>
      <c r="F72" t="s">
        <v>20</v>
      </c>
      <c r="G72" s="6" t="s">
        <v>21</v>
      </c>
    </row>
    <row r="73" spans="1:8">
      <c r="A73" s="6">
        <v>72</v>
      </c>
      <c r="B73" s="6">
        <v>16000002198</v>
      </c>
      <c r="C73" t="s">
        <v>1054</v>
      </c>
      <c r="D73" t="s">
        <v>596</v>
      </c>
      <c r="E73" s="6">
        <v>100</v>
      </c>
      <c r="F73" t="s">
        <v>20</v>
      </c>
      <c r="G73" s="6" t="s">
        <v>21</v>
      </c>
    </row>
    <row r="74" spans="1:8">
      <c r="A74" s="6">
        <v>73</v>
      </c>
      <c r="B74" s="6">
        <v>16000002198</v>
      </c>
      <c r="C74" t="s">
        <v>1054</v>
      </c>
      <c r="D74" t="s">
        <v>596</v>
      </c>
      <c r="E74" s="6">
        <v>146</v>
      </c>
      <c r="F74" t="s">
        <v>20</v>
      </c>
      <c r="G74" s="6" t="s">
        <v>21</v>
      </c>
    </row>
    <row r="75" spans="1:8">
      <c r="A75" s="6">
        <v>74</v>
      </c>
      <c r="B75" s="6">
        <v>16000021667</v>
      </c>
      <c r="C75" t="s">
        <v>1055</v>
      </c>
      <c r="D75" t="s">
        <v>899</v>
      </c>
      <c r="E75" s="6">
        <v>35</v>
      </c>
      <c r="F75" t="s">
        <v>20</v>
      </c>
      <c r="H75" s="6" t="s">
        <v>21</v>
      </c>
    </row>
    <row r="76" spans="1:8">
      <c r="A76" s="6">
        <v>75</v>
      </c>
      <c r="B76" s="6">
        <v>16000002216</v>
      </c>
      <c r="C76" t="s">
        <v>1056</v>
      </c>
      <c r="D76" t="s">
        <v>978</v>
      </c>
      <c r="E76" s="6">
        <v>350</v>
      </c>
      <c r="F76" t="s">
        <v>20</v>
      </c>
      <c r="G76" s="6" t="s">
        <v>21</v>
      </c>
    </row>
    <row r="77" spans="1:8">
      <c r="A77" s="6">
        <v>76</v>
      </c>
      <c r="B77" s="6">
        <v>16000001003</v>
      </c>
      <c r="C77" t="s">
        <v>1057</v>
      </c>
      <c r="D77" t="s">
        <v>739</v>
      </c>
      <c r="E77" s="6">
        <v>16</v>
      </c>
      <c r="F77" t="s">
        <v>20</v>
      </c>
      <c r="G77" s="6" t="s">
        <v>21</v>
      </c>
      <c r="H77" s="6" t="s">
        <v>21</v>
      </c>
    </row>
    <row r="78" spans="1:8">
      <c r="A78" s="6">
        <v>77</v>
      </c>
      <c r="B78" s="6">
        <v>16000001004</v>
      </c>
      <c r="C78" t="s">
        <v>1058</v>
      </c>
      <c r="D78" t="s">
        <v>842</v>
      </c>
      <c r="E78" s="6">
        <v>12</v>
      </c>
      <c r="F78" t="s">
        <v>20</v>
      </c>
      <c r="G78" s="6" t="s">
        <v>21</v>
      </c>
      <c r="H78" s="6" t="s">
        <v>21</v>
      </c>
    </row>
    <row r="79" spans="1:8">
      <c r="A79" s="6">
        <v>78</v>
      </c>
      <c r="B79" s="6">
        <v>16000001005</v>
      </c>
      <c r="C79" t="s">
        <v>1059</v>
      </c>
      <c r="D79" t="s">
        <v>909</v>
      </c>
      <c r="E79" s="6">
        <v>18</v>
      </c>
      <c r="F79" t="s">
        <v>20</v>
      </c>
      <c r="G79" s="6" t="s">
        <v>21</v>
      </c>
      <c r="H79" s="6" t="s">
        <v>21</v>
      </c>
    </row>
    <row r="80" spans="1:8">
      <c r="A80" s="6">
        <v>79</v>
      </c>
      <c r="B80" s="6">
        <v>16000001006</v>
      </c>
      <c r="C80" t="s">
        <v>1060</v>
      </c>
      <c r="D80" t="s">
        <v>834</v>
      </c>
      <c r="E80" s="6">
        <v>2</v>
      </c>
      <c r="F80" t="s">
        <v>20</v>
      </c>
      <c r="G80" s="6" t="s">
        <v>21</v>
      </c>
      <c r="H80" s="6" t="s">
        <v>21</v>
      </c>
    </row>
    <row r="81" spans="1:8">
      <c r="A81" s="6">
        <v>80</v>
      </c>
      <c r="B81" s="6">
        <v>16000044649</v>
      </c>
      <c r="C81" t="s">
        <v>1061</v>
      </c>
      <c r="D81" t="s">
        <v>652</v>
      </c>
      <c r="E81" s="6">
        <v>72</v>
      </c>
      <c r="F81" t="s">
        <v>20</v>
      </c>
      <c r="G81" s="6" t="s">
        <v>21</v>
      </c>
      <c r="H81" s="6" t="s">
        <v>21</v>
      </c>
    </row>
    <row r="82" spans="1:8">
      <c r="A82" s="6">
        <v>81</v>
      </c>
      <c r="B82" s="6">
        <v>16000044650</v>
      </c>
      <c r="C82" t="s">
        <v>1062</v>
      </c>
      <c r="D82" t="s">
        <v>656</v>
      </c>
      <c r="E82" s="6">
        <v>68</v>
      </c>
      <c r="F82" t="s">
        <v>20</v>
      </c>
      <c r="H82" s="6" t="s">
        <v>21</v>
      </c>
    </row>
    <row r="83" spans="1:8">
      <c r="A83" s="6">
        <v>82</v>
      </c>
      <c r="B83" s="6">
        <v>16000044651</v>
      </c>
      <c r="C83" t="s">
        <v>1063</v>
      </c>
      <c r="D83" t="s">
        <v>576</v>
      </c>
      <c r="E83" s="6">
        <v>10</v>
      </c>
      <c r="F83" t="s">
        <v>20</v>
      </c>
      <c r="G83" s="6" t="s">
        <v>21</v>
      </c>
    </row>
    <row r="84" spans="1:8">
      <c r="A84" s="6">
        <v>83</v>
      </c>
      <c r="B84" s="6">
        <v>16000044651</v>
      </c>
      <c r="C84" t="s">
        <v>1063</v>
      </c>
      <c r="D84" t="s">
        <v>1064</v>
      </c>
      <c r="E84" s="6">
        <v>72</v>
      </c>
      <c r="F84" t="s">
        <v>20</v>
      </c>
      <c r="G84" s="6" t="s">
        <v>21</v>
      </c>
      <c r="H84" s="6" t="s">
        <v>21</v>
      </c>
    </row>
    <row r="85" spans="1:8">
      <c r="A85" s="6">
        <v>84</v>
      </c>
      <c r="B85" s="6">
        <v>16000044651</v>
      </c>
      <c r="C85" t="s">
        <v>1063</v>
      </c>
      <c r="D85" t="s">
        <v>1064</v>
      </c>
      <c r="E85" s="6">
        <v>47</v>
      </c>
      <c r="F85" t="s">
        <v>20</v>
      </c>
      <c r="H85" s="6" t="s">
        <v>21</v>
      </c>
    </row>
    <row r="86" spans="1:8">
      <c r="A86" s="6">
        <v>85</v>
      </c>
      <c r="B86" s="6">
        <v>16000044652</v>
      </c>
      <c r="C86" t="s">
        <v>1065</v>
      </c>
      <c r="D86" t="s">
        <v>658</v>
      </c>
      <c r="E86" s="6">
        <v>63</v>
      </c>
      <c r="F86" t="s">
        <v>20</v>
      </c>
      <c r="H86" s="6" t="s">
        <v>21</v>
      </c>
    </row>
    <row r="87" spans="1:8">
      <c r="A87" s="6">
        <v>86</v>
      </c>
      <c r="B87" s="6">
        <v>16000044653</v>
      </c>
      <c r="C87" t="s">
        <v>1066</v>
      </c>
      <c r="D87" t="s">
        <v>660</v>
      </c>
      <c r="E87" s="6">
        <v>82</v>
      </c>
      <c r="F87" t="s">
        <v>20</v>
      </c>
      <c r="H87" s="6" t="s">
        <v>21</v>
      </c>
    </row>
    <row r="88" spans="1:8">
      <c r="A88" s="6">
        <v>87</v>
      </c>
      <c r="B88" s="6">
        <v>16000045824</v>
      </c>
      <c r="C88" t="s">
        <v>1067</v>
      </c>
      <c r="D88" t="s">
        <v>564</v>
      </c>
      <c r="E88" s="6">
        <v>30</v>
      </c>
      <c r="F88" t="s">
        <v>20</v>
      </c>
      <c r="H88" s="6" t="s">
        <v>21</v>
      </c>
    </row>
    <row r="89" spans="1:8">
      <c r="A89" s="6">
        <v>88</v>
      </c>
      <c r="B89" s="6">
        <v>16000045824</v>
      </c>
      <c r="C89" t="s">
        <v>1067</v>
      </c>
      <c r="D89" t="s">
        <v>1068</v>
      </c>
      <c r="E89" s="6">
        <v>26</v>
      </c>
      <c r="F89" t="s">
        <v>20</v>
      </c>
      <c r="G89" s="6" t="s">
        <v>21</v>
      </c>
      <c r="H89" s="6" t="s">
        <v>21</v>
      </c>
    </row>
    <row r="90" spans="1:8">
      <c r="A90" s="6">
        <v>89</v>
      </c>
      <c r="B90" s="6">
        <v>16000045826</v>
      </c>
      <c r="C90" t="s">
        <v>1069</v>
      </c>
      <c r="D90" t="s">
        <v>636</v>
      </c>
      <c r="E90" s="6">
        <v>23</v>
      </c>
      <c r="F90" t="s">
        <v>20</v>
      </c>
      <c r="G90" s="6" t="s">
        <v>21</v>
      </c>
      <c r="H90" s="6" t="s">
        <v>21</v>
      </c>
    </row>
    <row r="91" spans="1:8">
      <c r="A91" s="6">
        <v>90</v>
      </c>
      <c r="B91" s="6">
        <v>16000045827</v>
      </c>
      <c r="C91" t="s">
        <v>1070</v>
      </c>
      <c r="D91" t="s">
        <v>638</v>
      </c>
      <c r="E91" s="6">
        <v>26</v>
      </c>
      <c r="F91" t="s">
        <v>20</v>
      </c>
      <c r="G91" s="6" t="s">
        <v>21</v>
      </c>
      <c r="H91" s="6" t="s">
        <v>21</v>
      </c>
    </row>
    <row r="92" spans="1:8">
      <c r="A92" s="6">
        <v>91</v>
      </c>
      <c r="B92" s="6">
        <v>16000044654</v>
      </c>
      <c r="C92" t="s">
        <v>1071</v>
      </c>
      <c r="D92" t="s">
        <v>588</v>
      </c>
      <c r="E92" s="6">
        <v>50</v>
      </c>
      <c r="F92" t="s">
        <v>20</v>
      </c>
      <c r="H92" s="6" t="s">
        <v>21</v>
      </c>
    </row>
    <row r="93" spans="1:8">
      <c r="A93" s="6">
        <v>92</v>
      </c>
      <c r="B93" s="6">
        <v>16000044654</v>
      </c>
      <c r="C93" t="s">
        <v>1071</v>
      </c>
      <c r="D93" t="s">
        <v>588</v>
      </c>
      <c r="E93" s="6">
        <v>30</v>
      </c>
      <c r="F93" t="s">
        <v>20</v>
      </c>
      <c r="G93" s="6" t="s">
        <v>21</v>
      </c>
      <c r="H93" s="6" t="s">
        <v>21</v>
      </c>
    </row>
    <row r="94" spans="1:8">
      <c r="A94" s="6">
        <v>93</v>
      </c>
      <c r="B94" s="6">
        <v>16000044656</v>
      </c>
      <c r="C94" t="s">
        <v>1072</v>
      </c>
      <c r="D94" t="s">
        <v>634</v>
      </c>
      <c r="E94" s="6">
        <v>30</v>
      </c>
      <c r="F94" t="s">
        <v>20</v>
      </c>
      <c r="G94" s="6" t="s">
        <v>21</v>
      </c>
      <c r="H94" s="6" t="s">
        <v>21</v>
      </c>
    </row>
    <row r="95" spans="1:8">
      <c r="A95" s="6">
        <v>94</v>
      </c>
      <c r="B95" s="6">
        <v>16000044659</v>
      </c>
      <c r="C95" t="s">
        <v>1073</v>
      </c>
      <c r="D95" t="s">
        <v>702</v>
      </c>
      <c r="E95" s="6">
        <v>72</v>
      </c>
      <c r="F95" t="s">
        <v>20</v>
      </c>
      <c r="G95" s="6" t="s">
        <v>21</v>
      </c>
      <c r="H95" s="6" t="s">
        <v>21</v>
      </c>
    </row>
    <row r="96" spans="1:8">
      <c r="A96" s="6">
        <v>95</v>
      </c>
      <c r="B96" s="6">
        <v>16000044659</v>
      </c>
      <c r="C96" t="s">
        <v>1073</v>
      </c>
      <c r="D96" t="s">
        <v>702</v>
      </c>
      <c r="E96" s="6">
        <v>48</v>
      </c>
      <c r="F96" t="s">
        <v>20</v>
      </c>
      <c r="H96" s="6" t="s">
        <v>21</v>
      </c>
    </row>
    <row r="97" spans="1:8">
      <c r="A97" s="6">
        <v>96</v>
      </c>
      <c r="B97" s="6">
        <v>16000044660</v>
      </c>
      <c r="C97" t="s">
        <v>1074</v>
      </c>
      <c r="D97" t="s">
        <v>708</v>
      </c>
      <c r="E97" s="6">
        <v>46</v>
      </c>
      <c r="F97" t="s">
        <v>20</v>
      </c>
      <c r="H97" s="6" t="s">
        <v>21</v>
      </c>
    </row>
    <row r="98" spans="1:8">
      <c r="A98" s="6">
        <v>97</v>
      </c>
      <c r="B98" s="6">
        <v>16000044661</v>
      </c>
      <c r="C98" t="s">
        <v>1075</v>
      </c>
      <c r="D98" t="s">
        <v>710</v>
      </c>
      <c r="E98" s="6">
        <v>53</v>
      </c>
      <c r="F98" t="s">
        <v>20</v>
      </c>
      <c r="H98" s="6" t="s">
        <v>21</v>
      </c>
    </row>
    <row r="99" spans="1:8">
      <c r="A99" s="6">
        <v>98</v>
      </c>
      <c r="B99" s="6">
        <v>16000044662</v>
      </c>
      <c r="C99" t="s">
        <v>1076</v>
      </c>
      <c r="D99" t="s">
        <v>712</v>
      </c>
      <c r="E99" s="6">
        <v>62</v>
      </c>
      <c r="F99" t="s">
        <v>20</v>
      </c>
      <c r="H99" s="6" t="s">
        <v>21</v>
      </c>
    </row>
    <row r="100" spans="1:8">
      <c r="A100" s="6">
        <v>99</v>
      </c>
      <c r="B100" s="6">
        <v>16000044663</v>
      </c>
      <c r="C100" t="s">
        <v>1077</v>
      </c>
      <c r="D100" t="s">
        <v>714</v>
      </c>
      <c r="E100" s="6">
        <v>38</v>
      </c>
      <c r="F100" t="s">
        <v>20</v>
      </c>
      <c r="H100" s="6" t="s">
        <v>21</v>
      </c>
    </row>
    <row r="101" spans="1:8">
      <c r="A101" s="6">
        <v>100</v>
      </c>
      <c r="B101" s="6">
        <v>16000044664</v>
      </c>
      <c r="C101" t="s">
        <v>1078</v>
      </c>
      <c r="D101" t="s">
        <v>686</v>
      </c>
      <c r="E101" s="6">
        <v>36</v>
      </c>
      <c r="F101" t="s">
        <v>20</v>
      </c>
      <c r="G101" s="6" t="s">
        <v>21</v>
      </c>
      <c r="H101" s="6" t="s">
        <v>21</v>
      </c>
    </row>
    <row r="102" spans="1:8">
      <c r="A102" s="6">
        <v>101</v>
      </c>
      <c r="B102" s="6">
        <v>16000044664</v>
      </c>
      <c r="C102" t="s">
        <v>1078</v>
      </c>
      <c r="D102" t="s">
        <v>686</v>
      </c>
      <c r="E102" s="6">
        <v>67</v>
      </c>
      <c r="F102" t="s">
        <v>20</v>
      </c>
      <c r="G102" s="6" t="s">
        <v>21</v>
      </c>
      <c r="H102" s="6" t="s">
        <v>21</v>
      </c>
    </row>
    <row r="103" spans="1:8">
      <c r="A103" s="6">
        <v>102</v>
      </c>
      <c r="B103" s="6">
        <v>16000044665</v>
      </c>
      <c r="C103" t="s">
        <v>1079</v>
      </c>
      <c r="D103" t="s">
        <v>690</v>
      </c>
      <c r="E103" s="6">
        <v>46</v>
      </c>
      <c r="F103" t="s">
        <v>20</v>
      </c>
      <c r="G103" s="6" t="s">
        <v>21</v>
      </c>
      <c r="H103" s="6" t="s">
        <v>21</v>
      </c>
    </row>
    <row r="104" spans="1:8">
      <c r="A104" s="6">
        <v>103</v>
      </c>
      <c r="B104" s="6">
        <v>16000044666</v>
      </c>
      <c r="C104" t="s">
        <v>1080</v>
      </c>
      <c r="D104" t="s">
        <v>688</v>
      </c>
      <c r="E104" s="6">
        <v>36</v>
      </c>
      <c r="F104" t="s">
        <v>20</v>
      </c>
      <c r="G104" s="6" t="s">
        <v>21</v>
      </c>
      <c r="H104" s="6" t="s">
        <v>21</v>
      </c>
    </row>
    <row r="105" spans="1:8">
      <c r="A105" s="6">
        <v>104</v>
      </c>
      <c r="B105" s="6">
        <v>16000044666</v>
      </c>
      <c r="C105" t="s">
        <v>1080</v>
      </c>
      <c r="D105" t="s">
        <v>688</v>
      </c>
      <c r="E105" s="6">
        <v>45</v>
      </c>
      <c r="F105" t="s">
        <v>20</v>
      </c>
      <c r="G105" s="6" t="s">
        <v>21</v>
      </c>
      <c r="H105" s="6" t="s">
        <v>21</v>
      </c>
    </row>
    <row r="106" spans="1:8">
      <c r="A106" s="6">
        <v>105</v>
      </c>
      <c r="B106" s="6">
        <v>16000044667</v>
      </c>
      <c r="C106" t="s">
        <v>1081</v>
      </c>
      <c r="D106" t="s">
        <v>692</v>
      </c>
      <c r="E106" s="6">
        <v>66</v>
      </c>
      <c r="F106" t="s">
        <v>20</v>
      </c>
      <c r="G106" s="6" t="s">
        <v>21</v>
      </c>
      <c r="H106" s="6" t="s">
        <v>21</v>
      </c>
    </row>
    <row r="107" spans="1:8">
      <c r="A107" s="6">
        <v>106</v>
      </c>
      <c r="B107" s="6">
        <v>16000044668</v>
      </c>
      <c r="C107" t="s">
        <v>1082</v>
      </c>
      <c r="D107" t="s">
        <v>694</v>
      </c>
      <c r="E107" s="6">
        <v>36</v>
      </c>
      <c r="F107" t="s">
        <v>20</v>
      </c>
      <c r="G107" s="6" t="s">
        <v>21</v>
      </c>
      <c r="H107" s="6" t="s">
        <v>21</v>
      </c>
    </row>
    <row r="108" spans="1:8">
      <c r="A108" s="6">
        <v>107</v>
      </c>
      <c r="B108" s="6">
        <v>16000044286</v>
      </c>
      <c r="C108" t="s">
        <v>1083</v>
      </c>
      <c r="D108" t="s">
        <v>982</v>
      </c>
      <c r="E108" s="6">
        <v>286</v>
      </c>
      <c r="F108" t="s">
        <v>20</v>
      </c>
      <c r="G108" s="6" t="s">
        <v>21</v>
      </c>
    </row>
    <row r="109" spans="1:8">
      <c r="A109" s="6">
        <v>108</v>
      </c>
      <c r="B109" s="6">
        <v>16000002193</v>
      </c>
      <c r="C109" t="s">
        <v>1084</v>
      </c>
      <c r="D109" t="s">
        <v>497</v>
      </c>
      <c r="E109" s="6">
        <v>5</v>
      </c>
      <c r="F109" t="s">
        <v>20</v>
      </c>
      <c r="G109" s="6" t="s">
        <v>21</v>
      </c>
    </row>
    <row r="110" spans="1:8">
      <c r="A110" s="6">
        <v>109</v>
      </c>
      <c r="B110" s="6">
        <v>16000002197</v>
      </c>
      <c r="C110" t="s">
        <v>1085</v>
      </c>
      <c r="D110" t="s">
        <v>552</v>
      </c>
      <c r="E110" s="6">
        <v>12</v>
      </c>
      <c r="F110" t="s">
        <v>20</v>
      </c>
      <c r="G110" s="6" t="s">
        <v>21</v>
      </c>
    </row>
    <row r="111" spans="1:8">
      <c r="A111" s="6">
        <v>110</v>
      </c>
      <c r="B111" s="6">
        <v>16000022908</v>
      </c>
      <c r="C111" t="s">
        <v>1086</v>
      </c>
      <c r="D111" t="s">
        <v>970</v>
      </c>
      <c r="E111" s="6">
        <v>266</v>
      </c>
      <c r="F111" t="s">
        <v>20</v>
      </c>
      <c r="H111" s="6" t="s">
        <v>21</v>
      </c>
    </row>
    <row r="112" spans="1:8">
      <c r="A112" s="6">
        <v>111</v>
      </c>
      <c r="B112" s="6">
        <v>16000001428</v>
      </c>
      <c r="C112" t="s">
        <v>1087</v>
      </c>
      <c r="D112" t="s">
        <v>684</v>
      </c>
      <c r="E112" s="6">
        <v>548</v>
      </c>
      <c r="F112" t="s">
        <v>20</v>
      </c>
      <c r="H112" s="6" t="s">
        <v>21</v>
      </c>
    </row>
    <row r="113" spans="1:8">
      <c r="A113" s="6">
        <v>112</v>
      </c>
      <c r="B113" s="6">
        <v>16000001429</v>
      </c>
      <c r="C113" t="s">
        <v>1088</v>
      </c>
      <c r="D113" t="s">
        <v>664</v>
      </c>
      <c r="E113" s="6">
        <v>220</v>
      </c>
      <c r="F113" t="s">
        <v>20</v>
      </c>
      <c r="H113" s="6" t="s">
        <v>21</v>
      </c>
    </row>
    <row r="114" spans="1:8">
      <c r="A114" s="6">
        <v>113</v>
      </c>
      <c r="B114" s="6">
        <v>16000001430</v>
      </c>
      <c r="C114" t="s">
        <v>1089</v>
      </c>
      <c r="D114" t="s">
        <v>604</v>
      </c>
      <c r="E114" s="6">
        <v>378</v>
      </c>
      <c r="F114" t="s">
        <v>20</v>
      </c>
      <c r="H114" s="6" t="s">
        <v>21</v>
      </c>
    </row>
    <row r="115" spans="1:8">
      <c r="A115" s="6">
        <v>114</v>
      </c>
      <c r="B115" s="6">
        <v>16000006686</v>
      </c>
      <c r="C115" t="s">
        <v>1090</v>
      </c>
      <c r="D115" t="s">
        <v>706</v>
      </c>
      <c r="E115" s="6">
        <v>71</v>
      </c>
      <c r="F115" t="s">
        <v>20</v>
      </c>
      <c r="H115" s="6" t="s">
        <v>21</v>
      </c>
    </row>
    <row r="116" spans="1:8">
      <c r="A116" s="6">
        <v>115</v>
      </c>
      <c r="B116" s="6">
        <v>16000004160</v>
      </c>
      <c r="C116" t="s">
        <v>1091</v>
      </c>
      <c r="D116" t="s">
        <v>976</v>
      </c>
      <c r="E116" s="6">
        <v>1000</v>
      </c>
      <c r="F116" t="s">
        <v>20</v>
      </c>
      <c r="H116" s="6" t="s">
        <v>21</v>
      </c>
    </row>
    <row r="117" spans="1:8">
      <c r="A117" s="6">
        <v>116</v>
      </c>
      <c r="B117" s="6">
        <v>16000020780</v>
      </c>
      <c r="C117" t="s">
        <v>1092</v>
      </c>
      <c r="D117" t="s">
        <v>919</v>
      </c>
      <c r="E117" s="6">
        <v>435</v>
      </c>
      <c r="F117" t="s">
        <v>20</v>
      </c>
      <c r="H117" s="6" t="s">
        <v>21</v>
      </c>
    </row>
    <row r="118" spans="1:8">
      <c r="A118" s="6">
        <v>117</v>
      </c>
      <c r="B118" s="6">
        <v>16000004158</v>
      </c>
      <c r="C118" t="s">
        <v>1093</v>
      </c>
      <c r="D118" t="s">
        <v>980</v>
      </c>
      <c r="E118" s="6">
        <v>980</v>
      </c>
      <c r="F118" t="s">
        <v>20</v>
      </c>
      <c r="H118" s="6" t="s">
        <v>21</v>
      </c>
    </row>
    <row r="119" spans="1:8">
      <c r="A119" s="6">
        <v>118</v>
      </c>
      <c r="B119" s="6">
        <v>16000004151</v>
      </c>
      <c r="C119" t="s">
        <v>1094</v>
      </c>
      <c r="D119" t="s">
        <v>881</v>
      </c>
      <c r="E119" s="6">
        <v>200</v>
      </c>
      <c r="F119" t="s">
        <v>20</v>
      </c>
      <c r="H119" s="6" t="s">
        <v>21</v>
      </c>
    </row>
    <row r="120" spans="1:8">
      <c r="A120" s="6">
        <v>119</v>
      </c>
      <c r="B120" s="6">
        <v>16000004151</v>
      </c>
      <c r="C120" t="s">
        <v>1094</v>
      </c>
      <c r="D120" t="s">
        <v>881</v>
      </c>
      <c r="E120" s="6">
        <v>107</v>
      </c>
      <c r="F120" t="s">
        <v>20</v>
      </c>
      <c r="H120" s="6" t="s">
        <v>21</v>
      </c>
    </row>
    <row r="121" spans="1:8">
      <c r="A121" s="6">
        <v>120</v>
      </c>
      <c r="B121" s="6">
        <v>16000004153</v>
      </c>
      <c r="C121" t="s">
        <v>1095</v>
      </c>
      <c r="D121" t="s">
        <v>901</v>
      </c>
      <c r="E121" s="6">
        <v>84</v>
      </c>
      <c r="F121" t="s">
        <v>20</v>
      </c>
      <c r="H121" s="6" t="s">
        <v>21</v>
      </c>
    </row>
    <row r="122" spans="1:8">
      <c r="A122" s="6">
        <v>121</v>
      </c>
      <c r="B122" s="6">
        <v>16000004154</v>
      </c>
      <c r="C122" t="s">
        <v>1096</v>
      </c>
      <c r="D122" t="s">
        <v>887</v>
      </c>
      <c r="E122" s="6">
        <v>4</v>
      </c>
      <c r="F122" t="s">
        <v>20</v>
      </c>
      <c r="H122" s="6" t="s">
        <v>21</v>
      </c>
    </row>
    <row r="123" spans="1:8">
      <c r="A123" s="6">
        <v>122</v>
      </c>
      <c r="B123" s="6">
        <v>16000004155</v>
      </c>
      <c r="C123" t="s">
        <v>1097</v>
      </c>
      <c r="D123" t="s">
        <v>826</v>
      </c>
      <c r="E123" s="6">
        <v>310</v>
      </c>
      <c r="F123" t="s">
        <v>20</v>
      </c>
      <c r="H123" s="6" t="s">
        <v>21</v>
      </c>
    </row>
    <row r="124" spans="1:8">
      <c r="A124" s="6">
        <v>123</v>
      </c>
      <c r="B124" s="6">
        <v>16000004156</v>
      </c>
      <c r="C124" t="s">
        <v>1098</v>
      </c>
      <c r="D124" t="s">
        <v>945</v>
      </c>
      <c r="E124" s="6">
        <v>40</v>
      </c>
      <c r="F124" t="s">
        <v>20</v>
      </c>
      <c r="H124" s="6" t="s">
        <v>21</v>
      </c>
    </row>
    <row r="125" spans="1:8">
      <c r="A125" s="6">
        <v>124</v>
      </c>
      <c r="B125" s="6">
        <v>16000004159</v>
      </c>
      <c r="C125" t="s">
        <v>1099</v>
      </c>
      <c r="D125" t="s">
        <v>974</v>
      </c>
      <c r="E125" s="6">
        <v>818</v>
      </c>
      <c r="F125" t="s">
        <v>20</v>
      </c>
      <c r="H125" s="6" t="s">
        <v>21</v>
      </c>
    </row>
    <row r="126" spans="1:8">
      <c r="A126" s="6">
        <v>125</v>
      </c>
      <c r="B126" s="6">
        <v>16000004152</v>
      </c>
      <c r="C126" t="s">
        <v>1100</v>
      </c>
      <c r="D126" t="s">
        <v>873</v>
      </c>
      <c r="E126" s="6">
        <v>22</v>
      </c>
      <c r="F126" t="s">
        <v>20</v>
      </c>
      <c r="H126" s="6" t="s">
        <v>21</v>
      </c>
    </row>
    <row r="127" spans="1:8">
      <c r="A127" s="6">
        <v>126</v>
      </c>
      <c r="B127" s="6">
        <v>16000044288</v>
      </c>
      <c r="C127" t="s">
        <v>1101</v>
      </c>
      <c r="D127" t="s">
        <v>923</v>
      </c>
      <c r="E127" s="6">
        <v>689</v>
      </c>
      <c r="F127" t="s">
        <v>20</v>
      </c>
      <c r="G127" s="6" t="s">
        <v>21</v>
      </c>
    </row>
    <row r="128" spans="1:8">
      <c r="A128" s="6">
        <v>127</v>
      </c>
      <c r="B128" s="6">
        <v>16000000991</v>
      </c>
      <c r="C128" t="s">
        <v>1102</v>
      </c>
      <c r="D128" t="s">
        <v>737</v>
      </c>
      <c r="E128" s="6">
        <v>17</v>
      </c>
      <c r="F128" t="s">
        <v>20</v>
      </c>
      <c r="H128" s="6" t="s">
        <v>21</v>
      </c>
    </row>
    <row r="129" spans="1:8">
      <c r="A129" s="6">
        <v>128</v>
      </c>
      <c r="B129" s="6">
        <v>11000045894</v>
      </c>
      <c r="C129" t="s">
        <v>1103</v>
      </c>
      <c r="D129" t="s">
        <v>864</v>
      </c>
      <c r="E129" s="6">
        <v>20</v>
      </c>
      <c r="F129" t="s">
        <v>865</v>
      </c>
      <c r="G129" s="6" t="s">
        <v>21</v>
      </c>
      <c r="H129" s="6" t="s">
        <v>21</v>
      </c>
    </row>
    <row r="130" spans="1:8">
      <c r="A130" s="6">
        <v>129</v>
      </c>
      <c r="B130" s="6">
        <v>16000019878</v>
      </c>
      <c r="C130" t="s">
        <v>1104</v>
      </c>
      <c r="D130" t="s">
        <v>620</v>
      </c>
      <c r="E130" s="6">
        <v>97</v>
      </c>
      <c r="F130" t="s">
        <v>20</v>
      </c>
      <c r="H130" s="6" t="s">
        <v>21</v>
      </c>
    </row>
    <row r="131" spans="1:8">
      <c r="A131" s="6">
        <v>130</v>
      </c>
      <c r="B131" s="6">
        <v>16000002274</v>
      </c>
      <c r="C131" t="s">
        <v>1105</v>
      </c>
      <c r="D131" t="s">
        <v>277</v>
      </c>
      <c r="E131" s="6">
        <v>7</v>
      </c>
      <c r="F131" t="s">
        <v>20</v>
      </c>
      <c r="G131" s="6" t="s">
        <v>21</v>
      </c>
    </row>
    <row r="132" spans="1:8">
      <c r="A132" s="6">
        <v>131</v>
      </c>
      <c r="B132" s="6">
        <v>16000001473</v>
      </c>
      <c r="C132" t="s">
        <v>1106</v>
      </c>
      <c r="D132" t="s">
        <v>263</v>
      </c>
      <c r="E132" s="6">
        <v>35</v>
      </c>
      <c r="F132" t="s">
        <v>20</v>
      </c>
      <c r="H132" s="6" t="s">
        <v>21</v>
      </c>
    </row>
    <row r="133" spans="1:8">
      <c r="A133" s="6">
        <v>132</v>
      </c>
      <c r="B133" s="6">
        <v>16000001493</v>
      </c>
      <c r="C133" t="s">
        <v>1107</v>
      </c>
      <c r="D133" t="s">
        <v>295</v>
      </c>
      <c r="E133" s="6">
        <v>33</v>
      </c>
      <c r="F133" t="s">
        <v>20</v>
      </c>
      <c r="H133" s="6" t="s">
        <v>21</v>
      </c>
    </row>
    <row r="134" spans="1:8">
      <c r="A134" s="6">
        <v>133</v>
      </c>
      <c r="B134" s="6">
        <v>16000004886</v>
      </c>
      <c r="C134" t="s">
        <v>1108</v>
      </c>
      <c r="D134" t="s">
        <v>291</v>
      </c>
      <c r="E134" s="6">
        <v>12</v>
      </c>
      <c r="F134" t="s">
        <v>1109</v>
      </c>
      <c r="H134" s="6" t="s">
        <v>21</v>
      </c>
    </row>
    <row r="135" spans="1:8">
      <c r="A135" s="6">
        <v>134</v>
      </c>
      <c r="B135" s="6">
        <v>16000004453</v>
      </c>
      <c r="C135" t="s">
        <v>1110</v>
      </c>
      <c r="D135" t="s">
        <v>670</v>
      </c>
      <c r="E135" s="6">
        <v>14</v>
      </c>
      <c r="F135" t="s">
        <v>20</v>
      </c>
      <c r="H135" s="6" t="s">
        <v>21</v>
      </c>
    </row>
    <row r="136" spans="1:8">
      <c r="A136" s="6">
        <v>135</v>
      </c>
      <c r="B136" s="6">
        <v>16000002178</v>
      </c>
      <c r="C136" t="s">
        <v>1111</v>
      </c>
      <c r="D136" t="s">
        <v>220</v>
      </c>
      <c r="E136" s="6">
        <v>10</v>
      </c>
      <c r="F136" t="s">
        <v>1109</v>
      </c>
      <c r="G136" s="6" t="s">
        <v>21</v>
      </c>
    </row>
    <row r="137" spans="1:8">
      <c r="A137" s="6">
        <v>136</v>
      </c>
      <c r="B137" s="6">
        <v>16000002179</v>
      </c>
      <c r="C137" t="s">
        <v>1112</v>
      </c>
      <c r="D137" t="s">
        <v>205</v>
      </c>
      <c r="E137" s="6">
        <v>3</v>
      </c>
      <c r="F137" t="s">
        <v>1109</v>
      </c>
      <c r="G137" s="6" t="s">
        <v>21</v>
      </c>
    </row>
    <row r="138" spans="1:8">
      <c r="A138" s="6">
        <v>137</v>
      </c>
      <c r="B138" s="6">
        <v>16000022821</v>
      </c>
      <c r="C138" t="s">
        <v>1113</v>
      </c>
      <c r="D138" t="s">
        <v>176</v>
      </c>
      <c r="E138" s="6">
        <v>3</v>
      </c>
      <c r="F138" t="s">
        <v>20</v>
      </c>
      <c r="G138" s="6" t="s">
        <v>21</v>
      </c>
    </row>
    <row r="139" spans="1:8">
      <c r="A139" s="6">
        <v>138</v>
      </c>
      <c r="B139" s="6">
        <v>16000002190</v>
      </c>
      <c r="C139" t="s">
        <v>1114</v>
      </c>
      <c r="D139" t="s">
        <v>120</v>
      </c>
      <c r="E139" s="6">
        <v>3</v>
      </c>
      <c r="F139" t="s">
        <v>20</v>
      </c>
      <c r="G139" s="6" t="s">
        <v>21</v>
      </c>
    </row>
    <row r="140" spans="1:8">
      <c r="A140" s="6">
        <v>139</v>
      </c>
      <c r="B140" s="6">
        <v>16000002190</v>
      </c>
      <c r="C140" t="s">
        <v>1114</v>
      </c>
      <c r="D140" t="s">
        <v>120</v>
      </c>
      <c r="E140" s="6">
        <v>12</v>
      </c>
      <c r="F140" t="s">
        <v>20</v>
      </c>
      <c r="G140" s="6" t="s">
        <v>21</v>
      </c>
    </row>
    <row r="141" spans="1:8">
      <c r="A141" s="6">
        <v>140</v>
      </c>
      <c r="B141" s="6">
        <v>16000007309</v>
      </c>
      <c r="C141" t="s">
        <v>1115</v>
      </c>
      <c r="D141" t="s">
        <v>140</v>
      </c>
      <c r="E141" s="6">
        <v>1</v>
      </c>
      <c r="F141" t="s">
        <v>20</v>
      </c>
      <c r="H141" s="6" t="s">
        <v>21</v>
      </c>
    </row>
    <row r="142" spans="1:8">
      <c r="A142" s="6">
        <v>141</v>
      </c>
      <c r="B142" s="6">
        <v>16000007834</v>
      </c>
      <c r="C142" t="s">
        <v>1116</v>
      </c>
      <c r="D142" t="s">
        <v>481</v>
      </c>
      <c r="E142" s="6">
        <v>24</v>
      </c>
      <c r="F142" t="s">
        <v>20</v>
      </c>
      <c r="H142" s="6" t="s">
        <v>21</v>
      </c>
    </row>
    <row r="143" spans="1:8">
      <c r="A143" s="6">
        <v>142</v>
      </c>
      <c r="B143" s="6">
        <v>16000011569</v>
      </c>
      <c r="C143" t="s">
        <v>1117</v>
      </c>
      <c r="D143" t="s">
        <v>560</v>
      </c>
      <c r="E143" s="6">
        <v>2</v>
      </c>
      <c r="F143" t="s">
        <v>20</v>
      </c>
      <c r="H143" s="6" t="s">
        <v>21</v>
      </c>
    </row>
    <row r="144" spans="1:8">
      <c r="A144" s="6">
        <v>143</v>
      </c>
      <c r="B144" s="6">
        <v>16000002228</v>
      </c>
      <c r="C144" t="s">
        <v>1118</v>
      </c>
      <c r="D144" t="s">
        <v>511</v>
      </c>
      <c r="E144" s="6">
        <v>29</v>
      </c>
      <c r="F144" t="s">
        <v>20</v>
      </c>
      <c r="G144" s="6" t="s">
        <v>21</v>
      </c>
    </row>
    <row r="145" spans="1:8">
      <c r="A145" s="6">
        <v>144</v>
      </c>
      <c r="B145" s="6">
        <v>16000002218</v>
      </c>
      <c r="C145" t="s">
        <v>1119</v>
      </c>
      <c r="D145" t="s">
        <v>531</v>
      </c>
      <c r="E145" s="6">
        <v>118</v>
      </c>
      <c r="F145" t="s">
        <v>20</v>
      </c>
      <c r="G145" s="6" t="s">
        <v>21</v>
      </c>
    </row>
    <row r="146" spans="1:8">
      <c r="A146" s="6">
        <v>145</v>
      </c>
      <c r="B146" s="6">
        <v>16000002255</v>
      </c>
      <c r="C146" t="s">
        <v>1120</v>
      </c>
      <c r="D146" t="s">
        <v>383</v>
      </c>
      <c r="E146" s="6">
        <v>3</v>
      </c>
      <c r="F146" t="s">
        <v>20</v>
      </c>
      <c r="G146" s="6" t="s">
        <v>21</v>
      </c>
    </row>
    <row r="147" spans="1:8">
      <c r="A147" s="6">
        <v>146</v>
      </c>
      <c r="B147" s="6">
        <v>16000002266</v>
      </c>
      <c r="C147" t="s">
        <v>1121</v>
      </c>
      <c r="D147" t="s">
        <v>592</v>
      </c>
      <c r="E147" s="6">
        <v>18</v>
      </c>
      <c r="F147" t="s">
        <v>20</v>
      </c>
      <c r="G147" s="6" t="s">
        <v>21</v>
      </c>
    </row>
    <row r="148" spans="1:8">
      <c r="A148" s="6">
        <v>147</v>
      </c>
      <c r="B148" s="6">
        <v>16000002256</v>
      </c>
      <c r="C148" t="s">
        <v>1122</v>
      </c>
      <c r="D148" t="s">
        <v>319</v>
      </c>
      <c r="E148" s="6">
        <v>5</v>
      </c>
      <c r="F148" t="s">
        <v>20</v>
      </c>
      <c r="G148" s="6" t="s">
        <v>21</v>
      </c>
    </row>
    <row r="149" spans="1:8">
      <c r="A149" s="6">
        <v>148</v>
      </c>
      <c r="B149" s="6">
        <v>16000004412</v>
      </c>
      <c r="C149" t="s">
        <v>1123</v>
      </c>
      <c r="D149" t="s">
        <v>361</v>
      </c>
      <c r="E149" s="6">
        <v>4</v>
      </c>
      <c r="F149" t="s">
        <v>20</v>
      </c>
      <c r="H149" s="6" t="s">
        <v>21</v>
      </c>
    </row>
    <row r="150" spans="1:8">
      <c r="A150" s="6">
        <v>149</v>
      </c>
      <c r="B150" s="6">
        <v>16000022817</v>
      </c>
      <c r="C150" t="s">
        <v>1124</v>
      </c>
      <c r="D150" t="s">
        <v>197</v>
      </c>
      <c r="E150" s="6">
        <v>2</v>
      </c>
      <c r="F150" t="s">
        <v>20</v>
      </c>
      <c r="H150" s="6" t="s">
        <v>21</v>
      </c>
    </row>
    <row r="151" spans="1:8">
      <c r="A151" s="6">
        <v>150</v>
      </c>
      <c r="B151" s="6">
        <v>16000022817</v>
      </c>
      <c r="C151" t="s">
        <v>1124</v>
      </c>
      <c r="D151" t="s">
        <v>197</v>
      </c>
      <c r="E151" s="6">
        <v>1</v>
      </c>
      <c r="F151" t="s">
        <v>20</v>
      </c>
      <c r="H151" s="6" t="s">
        <v>21</v>
      </c>
    </row>
    <row r="152" spans="1:8">
      <c r="A152" s="6">
        <v>151</v>
      </c>
      <c r="B152" s="6">
        <v>16000001406</v>
      </c>
      <c r="C152" t="s">
        <v>1125</v>
      </c>
      <c r="D152" t="s">
        <v>345</v>
      </c>
      <c r="E152" s="6">
        <v>9</v>
      </c>
      <c r="F152" t="s">
        <v>20</v>
      </c>
      <c r="H152" s="6" t="s">
        <v>21</v>
      </c>
    </row>
    <row r="153" spans="1:8">
      <c r="A153" s="6">
        <v>152</v>
      </c>
      <c r="B153" s="6">
        <v>16000001406</v>
      </c>
      <c r="C153" t="s">
        <v>1125</v>
      </c>
      <c r="D153" t="s">
        <v>345</v>
      </c>
      <c r="E153" s="6">
        <v>2</v>
      </c>
      <c r="F153" t="s">
        <v>20</v>
      </c>
      <c r="H153" s="6" t="s">
        <v>21</v>
      </c>
    </row>
    <row r="154" spans="1:8">
      <c r="A154" s="6">
        <v>153</v>
      </c>
      <c r="B154" s="6">
        <v>16000022814</v>
      </c>
      <c r="C154" t="s">
        <v>1126</v>
      </c>
      <c r="D154" t="s">
        <v>347</v>
      </c>
      <c r="E154" s="6">
        <v>20</v>
      </c>
      <c r="F154" t="s">
        <v>20</v>
      </c>
      <c r="H154" s="6" t="s">
        <v>21</v>
      </c>
    </row>
    <row r="155" spans="1:8">
      <c r="A155" s="6">
        <v>154</v>
      </c>
      <c r="B155" s="6">
        <v>16000022814</v>
      </c>
      <c r="C155" t="s">
        <v>1126</v>
      </c>
      <c r="D155" t="s">
        <v>347</v>
      </c>
      <c r="E155" s="6">
        <v>3</v>
      </c>
      <c r="F155" t="s">
        <v>20</v>
      </c>
      <c r="H155" s="6" t="s">
        <v>21</v>
      </c>
    </row>
    <row r="156" spans="1:8">
      <c r="A156" s="6">
        <v>155</v>
      </c>
      <c r="B156" s="6">
        <v>16000022815</v>
      </c>
      <c r="C156" t="s">
        <v>1127</v>
      </c>
      <c r="D156" t="s">
        <v>331</v>
      </c>
      <c r="E156" s="6">
        <v>35</v>
      </c>
      <c r="F156" t="s">
        <v>20</v>
      </c>
      <c r="H156" s="6" t="s">
        <v>21</v>
      </c>
    </row>
    <row r="157" spans="1:8">
      <c r="A157" s="6">
        <v>156</v>
      </c>
      <c r="B157" s="6">
        <v>16000022816</v>
      </c>
      <c r="C157" t="s">
        <v>1128</v>
      </c>
      <c r="D157" t="s">
        <v>373</v>
      </c>
      <c r="E157" s="6">
        <v>16</v>
      </c>
      <c r="F157" t="s">
        <v>20</v>
      </c>
      <c r="H157" s="6" t="s">
        <v>21</v>
      </c>
    </row>
    <row r="158" spans="1:8">
      <c r="A158" s="6">
        <v>157</v>
      </c>
      <c r="B158" s="6">
        <v>16000022816</v>
      </c>
      <c r="C158" t="s">
        <v>1128</v>
      </c>
      <c r="D158" t="s">
        <v>373</v>
      </c>
      <c r="E158" s="6">
        <v>37</v>
      </c>
      <c r="F158" t="s">
        <v>20</v>
      </c>
      <c r="H158" s="6" t="s">
        <v>21</v>
      </c>
    </row>
    <row r="159" spans="1:8">
      <c r="A159" s="6">
        <v>158</v>
      </c>
      <c r="B159" s="6">
        <v>16000001426</v>
      </c>
      <c r="C159" t="s">
        <v>1129</v>
      </c>
      <c r="D159" t="s">
        <v>299</v>
      </c>
      <c r="E159" s="6">
        <v>24</v>
      </c>
      <c r="F159" t="s">
        <v>20</v>
      </c>
      <c r="H159" s="6" t="s">
        <v>21</v>
      </c>
    </row>
    <row r="160" spans="1:8">
      <c r="A160" s="6">
        <v>159</v>
      </c>
      <c r="B160" s="6">
        <v>16000001426</v>
      </c>
      <c r="C160" t="s">
        <v>1129</v>
      </c>
      <c r="D160" t="s">
        <v>299</v>
      </c>
      <c r="E160" s="6">
        <v>148</v>
      </c>
      <c r="F160" t="s">
        <v>20</v>
      </c>
      <c r="H160" s="6" t="s">
        <v>21</v>
      </c>
    </row>
    <row r="161" spans="1:8">
      <c r="A161" s="6">
        <v>160</v>
      </c>
      <c r="B161" s="6">
        <v>16000006682</v>
      </c>
      <c r="C161" t="s">
        <v>1130</v>
      </c>
      <c r="D161" t="s">
        <v>485</v>
      </c>
      <c r="E161" s="6">
        <v>3</v>
      </c>
      <c r="F161" t="s">
        <v>20</v>
      </c>
      <c r="H161" s="6" t="s">
        <v>21</v>
      </c>
    </row>
    <row r="162" spans="1:8">
      <c r="A162" s="6">
        <v>161</v>
      </c>
      <c r="B162" s="6">
        <v>16000001443</v>
      </c>
      <c r="C162" t="s">
        <v>1131</v>
      </c>
      <c r="D162" t="s">
        <v>273</v>
      </c>
      <c r="E162" s="6">
        <v>11</v>
      </c>
      <c r="F162" t="s">
        <v>20</v>
      </c>
      <c r="H162" s="6" t="s">
        <v>21</v>
      </c>
    </row>
    <row r="163" spans="1:8">
      <c r="A163" s="6">
        <v>162</v>
      </c>
      <c r="B163" s="6">
        <v>16000001457</v>
      </c>
      <c r="C163" t="s">
        <v>1132</v>
      </c>
      <c r="D163" t="s">
        <v>419</v>
      </c>
      <c r="E163" s="6">
        <v>10</v>
      </c>
      <c r="F163" t="s">
        <v>20</v>
      </c>
      <c r="H163" s="6" t="s">
        <v>21</v>
      </c>
    </row>
    <row r="164" spans="1:8">
      <c r="A164" s="6">
        <v>163</v>
      </c>
      <c r="B164" s="6">
        <v>16000001457</v>
      </c>
      <c r="C164" t="s">
        <v>1132</v>
      </c>
      <c r="D164" t="s">
        <v>419</v>
      </c>
      <c r="E164" s="6">
        <v>26</v>
      </c>
      <c r="F164" t="s">
        <v>20</v>
      </c>
      <c r="H164" s="6" t="s">
        <v>21</v>
      </c>
    </row>
    <row r="165" spans="1:8">
      <c r="A165" s="6">
        <v>164</v>
      </c>
      <c r="B165" s="6">
        <v>16000022818</v>
      </c>
      <c r="C165" t="s">
        <v>1133</v>
      </c>
      <c r="D165" t="s">
        <v>427</v>
      </c>
      <c r="E165" s="6">
        <v>40</v>
      </c>
      <c r="F165" t="s">
        <v>20</v>
      </c>
      <c r="H165" s="6" t="s">
        <v>21</v>
      </c>
    </row>
    <row r="166" spans="1:8">
      <c r="A166" s="6">
        <v>165</v>
      </c>
      <c r="B166" s="6">
        <v>16000022818</v>
      </c>
      <c r="C166" t="s">
        <v>1133</v>
      </c>
      <c r="D166" t="s">
        <v>427</v>
      </c>
      <c r="E166" s="6">
        <v>15</v>
      </c>
      <c r="F166" t="s">
        <v>20</v>
      </c>
      <c r="H166" s="6" t="s">
        <v>21</v>
      </c>
    </row>
    <row r="167" spans="1:8">
      <c r="A167" s="6">
        <v>166</v>
      </c>
      <c r="B167" s="6">
        <v>16000022819</v>
      </c>
      <c r="C167" t="s">
        <v>1134</v>
      </c>
      <c r="D167" t="s">
        <v>447</v>
      </c>
      <c r="E167" s="6">
        <v>20</v>
      </c>
      <c r="F167" t="s">
        <v>20</v>
      </c>
      <c r="H167" s="6" t="s">
        <v>21</v>
      </c>
    </row>
    <row r="168" spans="1:8">
      <c r="A168" s="6">
        <v>167</v>
      </c>
      <c r="B168" s="6">
        <v>16000001455</v>
      </c>
      <c r="C168" t="s">
        <v>1135</v>
      </c>
      <c r="D168" t="s">
        <v>435</v>
      </c>
      <c r="E168" s="6">
        <v>59</v>
      </c>
      <c r="F168" t="s">
        <v>20</v>
      </c>
      <c r="G168" s="6" t="s">
        <v>21</v>
      </c>
      <c r="H168" s="6" t="s">
        <v>21</v>
      </c>
    </row>
    <row r="169" spans="1:8">
      <c r="A169" s="6">
        <v>168</v>
      </c>
      <c r="B169" s="6">
        <v>16000001475</v>
      </c>
      <c r="C169" t="s">
        <v>1136</v>
      </c>
      <c r="D169" t="s">
        <v>812</v>
      </c>
      <c r="E169" s="6">
        <v>100</v>
      </c>
      <c r="F169" t="s">
        <v>20</v>
      </c>
      <c r="H169" s="6" t="s">
        <v>21</v>
      </c>
    </row>
    <row r="170" spans="1:8">
      <c r="A170" s="6">
        <v>169</v>
      </c>
      <c r="B170" s="6">
        <v>16000001413</v>
      </c>
      <c r="C170" t="s">
        <v>1137</v>
      </c>
      <c r="D170" t="s">
        <v>193</v>
      </c>
      <c r="E170" s="6">
        <v>1</v>
      </c>
      <c r="F170" t="s">
        <v>20</v>
      </c>
      <c r="H170" s="6" t="s">
        <v>21</v>
      </c>
    </row>
    <row r="171" spans="1:8">
      <c r="A171" s="6">
        <v>170</v>
      </c>
      <c r="B171" s="6">
        <v>16000004639</v>
      </c>
      <c r="C171" t="s">
        <v>1138</v>
      </c>
      <c r="D171" t="s">
        <v>195</v>
      </c>
      <c r="E171" s="6">
        <v>5</v>
      </c>
      <c r="F171" t="s">
        <v>20</v>
      </c>
      <c r="H171" s="6" t="s">
        <v>21</v>
      </c>
    </row>
    <row r="172" spans="1:8">
      <c r="A172" s="6">
        <v>171</v>
      </c>
      <c r="B172" s="6">
        <v>16000001403</v>
      </c>
      <c r="C172" t="s">
        <v>1139</v>
      </c>
      <c r="D172" t="s">
        <v>339</v>
      </c>
      <c r="E172" s="6">
        <v>20</v>
      </c>
      <c r="F172" t="s">
        <v>20</v>
      </c>
      <c r="H172" s="6" t="s">
        <v>21</v>
      </c>
    </row>
    <row r="173" spans="1:8">
      <c r="A173" s="6">
        <v>172</v>
      </c>
      <c r="B173" s="6">
        <v>16000001403</v>
      </c>
      <c r="C173" t="s">
        <v>1139</v>
      </c>
      <c r="D173" t="s">
        <v>339</v>
      </c>
      <c r="E173" s="6">
        <v>15</v>
      </c>
      <c r="F173" t="s">
        <v>20</v>
      </c>
      <c r="H173" s="6" t="s">
        <v>21</v>
      </c>
    </row>
    <row r="174" spans="1:8">
      <c r="A174" s="6">
        <v>173</v>
      </c>
      <c r="B174" s="6">
        <v>16000001404</v>
      </c>
      <c r="C174" t="s">
        <v>1140</v>
      </c>
      <c r="D174" t="s">
        <v>341</v>
      </c>
      <c r="E174" s="6">
        <v>35</v>
      </c>
      <c r="F174" t="s">
        <v>20</v>
      </c>
      <c r="H174" s="6" t="s">
        <v>21</v>
      </c>
    </row>
    <row r="175" spans="1:8">
      <c r="A175" s="6">
        <v>174</v>
      </c>
      <c r="B175" s="6">
        <v>16000001405</v>
      </c>
      <c r="C175" t="s">
        <v>1141</v>
      </c>
      <c r="D175" t="s">
        <v>343</v>
      </c>
      <c r="E175" s="6">
        <v>50</v>
      </c>
      <c r="F175" t="s">
        <v>20</v>
      </c>
      <c r="H175" s="6" t="s">
        <v>21</v>
      </c>
    </row>
    <row r="176" spans="1:8">
      <c r="A176" s="6">
        <v>175</v>
      </c>
      <c r="B176" s="6">
        <v>16000001408</v>
      </c>
      <c r="C176" t="s">
        <v>1142</v>
      </c>
      <c r="D176" t="s">
        <v>375</v>
      </c>
      <c r="E176" s="6">
        <v>27</v>
      </c>
      <c r="F176" t="s">
        <v>20</v>
      </c>
      <c r="H176" s="6" t="s">
        <v>21</v>
      </c>
    </row>
    <row r="177" spans="1:8">
      <c r="A177" s="6">
        <v>176</v>
      </c>
      <c r="B177" s="6">
        <v>16000001409</v>
      </c>
      <c r="C177" t="s">
        <v>1143</v>
      </c>
      <c r="D177" t="s">
        <v>325</v>
      </c>
      <c r="E177" s="6">
        <v>8</v>
      </c>
      <c r="F177" t="s">
        <v>20</v>
      </c>
      <c r="H177" s="6" t="s">
        <v>21</v>
      </c>
    </row>
    <row r="178" spans="1:8">
      <c r="A178" s="6">
        <v>177</v>
      </c>
      <c r="B178" s="6">
        <v>16000001410</v>
      </c>
      <c r="C178" t="s">
        <v>1144</v>
      </c>
      <c r="D178" t="s">
        <v>327</v>
      </c>
      <c r="E178" s="6">
        <v>25</v>
      </c>
      <c r="F178" t="s">
        <v>20</v>
      </c>
      <c r="H178" s="6" t="s">
        <v>21</v>
      </c>
    </row>
    <row r="179" spans="1:8">
      <c r="A179" s="6">
        <v>178</v>
      </c>
      <c r="B179" s="6">
        <v>16000001411</v>
      </c>
      <c r="C179" t="s">
        <v>1145</v>
      </c>
      <c r="D179" t="s">
        <v>329</v>
      </c>
      <c r="E179" s="6">
        <v>10</v>
      </c>
      <c r="F179" t="s">
        <v>20</v>
      </c>
      <c r="H179" s="6" t="s">
        <v>21</v>
      </c>
    </row>
    <row r="180" spans="1:8">
      <c r="A180" s="6">
        <v>179</v>
      </c>
      <c r="B180" s="6">
        <v>16000001411</v>
      </c>
      <c r="C180" t="s">
        <v>1145</v>
      </c>
      <c r="D180" t="s">
        <v>329</v>
      </c>
      <c r="E180" s="6">
        <v>5</v>
      </c>
      <c r="F180" t="s">
        <v>20</v>
      </c>
      <c r="H180" s="6" t="s">
        <v>21</v>
      </c>
    </row>
    <row r="181" spans="1:8">
      <c r="A181" s="6">
        <v>180</v>
      </c>
      <c r="B181" s="6">
        <v>16000001411</v>
      </c>
      <c r="C181" t="s">
        <v>1145</v>
      </c>
      <c r="D181" t="s">
        <v>329</v>
      </c>
      <c r="E181" s="6">
        <v>11</v>
      </c>
      <c r="F181" t="s">
        <v>20</v>
      </c>
      <c r="H181" s="6" t="s">
        <v>21</v>
      </c>
    </row>
    <row r="182" spans="1:8">
      <c r="A182" s="6">
        <v>181</v>
      </c>
      <c r="B182" s="6">
        <v>16000001412</v>
      </c>
      <c r="C182" t="s">
        <v>1146</v>
      </c>
      <c r="D182" t="s">
        <v>401</v>
      </c>
      <c r="E182" s="6">
        <v>9</v>
      </c>
      <c r="F182" t="s">
        <v>20</v>
      </c>
      <c r="H182" s="6" t="s">
        <v>21</v>
      </c>
    </row>
    <row r="183" spans="1:8">
      <c r="A183" s="6">
        <v>182</v>
      </c>
      <c r="B183" s="6">
        <v>16000001418</v>
      </c>
      <c r="C183" t="s">
        <v>1147</v>
      </c>
      <c r="D183" t="s">
        <v>377</v>
      </c>
      <c r="E183" s="6">
        <v>13</v>
      </c>
      <c r="F183" t="s">
        <v>20</v>
      </c>
      <c r="H183" s="6" t="s">
        <v>21</v>
      </c>
    </row>
    <row r="184" spans="1:8">
      <c r="A184" s="6">
        <v>183</v>
      </c>
      <c r="B184" s="6">
        <v>16000001419</v>
      </c>
      <c r="C184" t="s">
        <v>1148</v>
      </c>
      <c r="D184" t="s">
        <v>313</v>
      </c>
      <c r="E184" s="6">
        <v>9</v>
      </c>
      <c r="F184" t="s">
        <v>20</v>
      </c>
      <c r="H184" s="6" t="s">
        <v>21</v>
      </c>
    </row>
    <row r="185" spans="1:8">
      <c r="A185" s="6">
        <v>184</v>
      </c>
      <c r="B185" s="6">
        <v>16000001419</v>
      </c>
      <c r="C185" t="s">
        <v>1148</v>
      </c>
      <c r="D185" t="s">
        <v>313</v>
      </c>
      <c r="E185" s="6">
        <v>1</v>
      </c>
      <c r="F185" t="s">
        <v>20</v>
      </c>
      <c r="H185" s="6" t="s">
        <v>21</v>
      </c>
    </row>
    <row r="186" spans="1:8">
      <c r="A186" s="6">
        <v>185</v>
      </c>
      <c r="B186" s="6">
        <v>16000001419</v>
      </c>
      <c r="C186" t="s">
        <v>1148</v>
      </c>
      <c r="D186" t="s">
        <v>313</v>
      </c>
      <c r="E186" s="6">
        <v>20</v>
      </c>
      <c r="F186" t="s">
        <v>20</v>
      </c>
      <c r="H186" s="6" t="s">
        <v>21</v>
      </c>
    </row>
    <row r="187" spans="1:8">
      <c r="A187" s="6">
        <v>186</v>
      </c>
      <c r="B187" s="6">
        <v>16000001420</v>
      </c>
      <c r="C187" t="s">
        <v>1149</v>
      </c>
      <c r="D187" t="s">
        <v>315</v>
      </c>
      <c r="E187" s="6">
        <v>19</v>
      </c>
      <c r="F187" t="s">
        <v>20</v>
      </c>
      <c r="H187" s="6" t="s">
        <v>21</v>
      </c>
    </row>
    <row r="188" spans="1:8">
      <c r="A188" s="6">
        <v>187</v>
      </c>
      <c r="B188" s="6">
        <v>16000001420</v>
      </c>
      <c r="C188" t="s">
        <v>1149</v>
      </c>
      <c r="D188" t="s">
        <v>315</v>
      </c>
      <c r="E188" s="6">
        <v>14</v>
      </c>
      <c r="F188" t="s">
        <v>20</v>
      </c>
      <c r="H188" s="6" t="s">
        <v>21</v>
      </c>
    </row>
    <row r="189" spans="1:8">
      <c r="A189" s="6">
        <v>188</v>
      </c>
      <c r="B189" s="6">
        <v>16000001421</v>
      </c>
      <c r="C189" t="s">
        <v>1150</v>
      </c>
      <c r="D189" t="s">
        <v>317</v>
      </c>
      <c r="E189" s="6">
        <v>8</v>
      </c>
      <c r="F189" t="s">
        <v>20</v>
      </c>
      <c r="H189" s="6" t="s">
        <v>21</v>
      </c>
    </row>
    <row r="190" spans="1:8">
      <c r="A190" s="6">
        <v>189</v>
      </c>
      <c r="B190" s="6">
        <v>16000001421</v>
      </c>
      <c r="C190" t="s">
        <v>1150</v>
      </c>
      <c r="D190" t="s">
        <v>317</v>
      </c>
      <c r="E190" s="6">
        <v>8</v>
      </c>
      <c r="F190" t="s">
        <v>20</v>
      </c>
      <c r="H190" s="6" t="s">
        <v>21</v>
      </c>
    </row>
    <row r="191" spans="1:8">
      <c r="A191" s="6">
        <v>190</v>
      </c>
      <c r="B191" s="6">
        <v>16000011567</v>
      </c>
      <c r="C191" t="s">
        <v>1151</v>
      </c>
      <c r="D191" t="s">
        <v>610</v>
      </c>
      <c r="E191" s="6">
        <v>4</v>
      </c>
      <c r="F191" t="s">
        <v>20</v>
      </c>
      <c r="H191" s="6" t="s">
        <v>21</v>
      </c>
    </row>
    <row r="192" spans="1:8">
      <c r="A192" s="6">
        <v>191</v>
      </c>
      <c r="B192" s="6">
        <v>16000011567</v>
      </c>
      <c r="C192" t="s">
        <v>1151</v>
      </c>
      <c r="D192" t="s">
        <v>610</v>
      </c>
      <c r="E192" s="6">
        <v>76</v>
      </c>
      <c r="F192" t="s">
        <v>20</v>
      </c>
      <c r="H192" s="6" t="s">
        <v>21</v>
      </c>
    </row>
    <row r="193" spans="1:8">
      <c r="A193" s="6">
        <v>192</v>
      </c>
      <c r="B193" s="6">
        <v>16000011568</v>
      </c>
      <c r="C193" t="s">
        <v>1152</v>
      </c>
      <c r="D193" t="s">
        <v>650</v>
      </c>
      <c r="E193" s="6">
        <v>82</v>
      </c>
      <c r="F193" t="s">
        <v>20</v>
      </c>
      <c r="H193" s="6" t="s">
        <v>21</v>
      </c>
    </row>
    <row r="194" spans="1:8">
      <c r="A194" s="6">
        <v>193</v>
      </c>
      <c r="B194" s="6">
        <v>16000001458</v>
      </c>
      <c r="C194" t="s">
        <v>1153</v>
      </c>
      <c r="D194" t="s">
        <v>421</v>
      </c>
      <c r="E194" s="6">
        <v>23</v>
      </c>
      <c r="F194" t="s">
        <v>20</v>
      </c>
      <c r="H194" s="6" t="s">
        <v>21</v>
      </c>
    </row>
    <row r="195" spans="1:8">
      <c r="A195" s="6">
        <v>194</v>
      </c>
      <c r="B195" s="6">
        <v>16000001458</v>
      </c>
      <c r="C195" t="s">
        <v>1153</v>
      </c>
      <c r="D195" t="s">
        <v>421</v>
      </c>
      <c r="E195" s="6">
        <v>18</v>
      </c>
      <c r="F195" t="s">
        <v>20</v>
      </c>
      <c r="H195" s="6" t="s">
        <v>21</v>
      </c>
    </row>
    <row r="196" spans="1:8">
      <c r="A196" s="6">
        <v>195</v>
      </c>
      <c r="B196" s="6">
        <v>16000001459</v>
      </c>
      <c r="C196" t="s">
        <v>1154</v>
      </c>
      <c r="D196" t="s">
        <v>423</v>
      </c>
      <c r="E196" s="6">
        <v>32</v>
      </c>
      <c r="F196" t="s">
        <v>20</v>
      </c>
      <c r="H196" s="6" t="s">
        <v>21</v>
      </c>
    </row>
    <row r="197" spans="1:8">
      <c r="A197" s="6">
        <v>196</v>
      </c>
      <c r="B197" s="6">
        <v>16000001460</v>
      </c>
      <c r="C197" t="s">
        <v>1155</v>
      </c>
      <c r="D197" t="s">
        <v>425</v>
      </c>
      <c r="E197" s="6">
        <v>21</v>
      </c>
      <c r="F197" t="s">
        <v>20</v>
      </c>
      <c r="H197" s="6" t="s">
        <v>21</v>
      </c>
    </row>
    <row r="198" spans="1:8">
      <c r="A198" s="6">
        <v>197</v>
      </c>
      <c r="B198" s="6">
        <v>16000001462</v>
      </c>
      <c r="C198" t="s">
        <v>1156</v>
      </c>
      <c r="D198" t="s">
        <v>409</v>
      </c>
      <c r="E198" s="6">
        <v>30</v>
      </c>
      <c r="F198" t="s">
        <v>20</v>
      </c>
      <c r="H198" s="6" t="s">
        <v>21</v>
      </c>
    </row>
    <row r="199" spans="1:8">
      <c r="A199" s="6">
        <v>198</v>
      </c>
      <c r="B199" s="6">
        <v>16000001462</v>
      </c>
      <c r="C199" t="s">
        <v>1156</v>
      </c>
      <c r="D199" t="s">
        <v>409</v>
      </c>
      <c r="E199" s="6">
        <v>29</v>
      </c>
      <c r="F199" t="s">
        <v>20</v>
      </c>
      <c r="H199" s="6" t="s">
        <v>21</v>
      </c>
    </row>
    <row r="200" spans="1:8">
      <c r="A200" s="6">
        <v>199</v>
      </c>
      <c r="B200" s="6">
        <v>16000001462</v>
      </c>
      <c r="C200" t="s">
        <v>1156</v>
      </c>
      <c r="D200" t="s">
        <v>409</v>
      </c>
      <c r="E200" s="6">
        <v>10</v>
      </c>
      <c r="F200" t="s">
        <v>20</v>
      </c>
      <c r="H200" s="6" t="s">
        <v>21</v>
      </c>
    </row>
    <row r="201" spans="1:8">
      <c r="A201" s="6">
        <v>200</v>
      </c>
      <c r="B201" s="6">
        <v>16000001463</v>
      </c>
      <c r="C201" t="s">
        <v>1157</v>
      </c>
      <c r="D201" t="s">
        <v>411</v>
      </c>
      <c r="E201" s="6">
        <v>65</v>
      </c>
      <c r="F201" t="s">
        <v>20</v>
      </c>
      <c r="H201" s="6" t="s">
        <v>21</v>
      </c>
    </row>
    <row r="202" spans="1:8">
      <c r="A202" s="6">
        <v>201</v>
      </c>
      <c r="B202" s="6">
        <v>16000001464</v>
      </c>
      <c r="C202" t="s">
        <v>1158</v>
      </c>
      <c r="D202" t="s">
        <v>413</v>
      </c>
      <c r="E202" s="6">
        <v>47</v>
      </c>
      <c r="F202" t="s">
        <v>20</v>
      </c>
      <c r="H202" s="6" t="s">
        <v>21</v>
      </c>
    </row>
    <row r="203" spans="1:8">
      <c r="A203" s="6">
        <v>202</v>
      </c>
      <c r="B203" s="6">
        <v>16000001465</v>
      </c>
      <c r="C203" t="s">
        <v>1159</v>
      </c>
      <c r="D203" t="s">
        <v>415</v>
      </c>
      <c r="E203" s="6">
        <v>37</v>
      </c>
      <c r="F203" t="s">
        <v>20</v>
      </c>
      <c r="H203" s="6" t="s">
        <v>21</v>
      </c>
    </row>
    <row r="204" spans="1:8">
      <c r="A204" s="6">
        <v>203</v>
      </c>
      <c r="B204" s="6">
        <v>16000002262</v>
      </c>
      <c r="C204" t="s">
        <v>1160</v>
      </c>
      <c r="D204" t="s">
        <v>335</v>
      </c>
      <c r="E204" s="6">
        <v>43</v>
      </c>
      <c r="F204" t="s">
        <v>20</v>
      </c>
      <c r="G204" s="6" t="s">
        <v>21</v>
      </c>
    </row>
    <row r="205" spans="1:8">
      <c r="A205" s="6">
        <v>204</v>
      </c>
      <c r="B205" s="6">
        <v>16000002254</v>
      </c>
      <c r="C205" t="s">
        <v>1161</v>
      </c>
      <c r="D205" t="s">
        <v>431</v>
      </c>
      <c r="E205" s="6">
        <v>5</v>
      </c>
      <c r="F205" t="s">
        <v>20</v>
      </c>
      <c r="G205" s="6" t="s">
        <v>21</v>
      </c>
    </row>
    <row r="206" spans="1:8">
      <c r="A206" s="6">
        <v>205</v>
      </c>
      <c r="B206" s="6">
        <v>16000002254</v>
      </c>
      <c r="C206" t="s">
        <v>1161</v>
      </c>
      <c r="D206" t="s">
        <v>431</v>
      </c>
      <c r="E206" s="6">
        <v>10</v>
      </c>
      <c r="F206" t="s">
        <v>20</v>
      </c>
      <c r="G206" s="6" t="s">
        <v>21</v>
      </c>
    </row>
    <row r="207" spans="1:8">
      <c r="A207" s="6">
        <v>206</v>
      </c>
      <c r="B207" s="6">
        <v>16000043834</v>
      </c>
      <c r="C207" t="s">
        <v>1162</v>
      </c>
      <c r="D207" t="s">
        <v>80</v>
      </c>
      <c r="E207" s="6">
        <v>34</v>
      </c>
      <c r="F207" t="s">
        <v>20</v>
      </c>
      <c r="H207" s="6" t="s">
        <v>21</v>
      </c>
    </row>
    <row r="208" spans="1:8">
      <c r="A208" s="6">
        <v>207</v>
      </c>
      <c r="B208" s="6">
        <v>16000043834</v>
      </c>
      <c r="C208" t="s">
        <v>1162</v>
      </c>
      <c r="D208" t="s">
        <v>80</v>
      </c>
      <c r="E208" s="6">
        <v>22</v>
      </c>
      <c r="F208" t="s">
        <v>20</v>
      </c>
      <c r="H208" s="6" t="s">
        <v>21</v>
      </c>
    </row>
    <row r="209" spans="1:8">
      <c r="A209" s="6">
        <v>208</v>
      </c>
      <c r="B209" s="6">
        <v>11000013050</v>
      </c>
      <c r="C209" t="s">
        <v>1163</v>
      </c>
      <c r="D209" t="s">
        <v>961</v>
      </c>
      <c r="E209" s="6">
        <v>100</v>
      </c>
      <c r="F209" t="s">
        <v>962</v>
      </c>
      <c r="G209" s="6" t="s">
        <v>21</v>
      </c>
      <c r="H209" s="6" t="s">
        <v>21</v>
      </c>
    </row>
    <row r="210" spans="1:8">
      <c r="A210" s="6">
        <v>209</v>
      </c>
      <c r="B210" s="6">
        <v>16000029455</v>
      </c>
      <c r="C210" t="s">
        <v>1164</v>
      </c>
      <c r="D210" t="s">
        <v>389</v>
      </c>
      <c r="E210" s="6">
        <v>1</v>
      </c>
      <c r="F210" t="s">
        <v>20</v>
      </c>
      <c r="G210" s="6" t="s">
        <v>21</v>
      </c>
      <c r="H210" s="6" t="s">
        <v>21</v>
      </c>
    </row>
    <row r="211" spans="1:8">
      <c r="A211" s="6">
        <v>210</v>
      </c>
      <c r="B211" s="6">
        <v>11000083936</v>
      </c>
      <c r="C211" t="s">
        <v>1165</v>
      </c>
      <c r="D211" t="s">
        <v>353</v>
      </c>
      <c r="E211" s="6">
        <v>1</v>
      </c>
      <c r="F211" t="s">
        <v>20</v>
      </c>
      <c r="G211" s="6" t="s">
        <v>21</v>
      </c>
      <c r="H211" s="6" t="s">
        <v>21</v>
      </c>
    </row>
    <row r="212" spans="1:8">
      <c r="A212" s="6">
        <v>211</v>
      </c>
      <c r="B212" s="6">
        <v>11000083930</v>
      </c>
      <c r="C212" t="s">
        <v>1166</v>
      </c>
      <c r="D212" t="s">
        <v>305</v>
      </c>
      <c r="E212" s="6">
        <v>2</v>
      </c>
      <c r="F212" t="s">
        <v>20</v>
      </c>
      <c r="G212" s="6" t="s">
        <v>21</v>
      </c>
      <c r="H212" s="6" t="s">
        <v>21</v>
      </c>
    </row>
    <row r="213" spans="1:8">
      <c r="A213" s="6">
        <v>212</v>
      </c>
      <c r="B213" s="6">
        <v>11000083931</v>
      </c>
      <c r="C213" t="s">
        <v>1167</v>
      </c>
      <c r="D213" t="s">
        <v>307</v>
      </c>
      <c r="E213" s="6">
        <v>2</v>
      </c>
      <c r="F213" t="s">
        <v>20</v>
      </c>
      <c r="G213" s="6" t="s">
        <v>21</v>
      </c>
      <c r="H213" s="6" t="s">
        <v>21</v>
      </c>
    </row>
    <row r="214" spans="1:8">
      <c r="A214" s="6">
        <v>213</v>
      </c>
      <c r="B214" s="6">
        <v>11000083932</v>
      </c>
      <c r="C214" t="s">
        <v>1168</v>
      </c>
      <c r="D214" t="s">
        <v>271</v>
      </c>
      <c r="E214" s="6">
        <v>1</v>
      </c>
      <c r="F214" t="s">
        <v>20</v>
      </c>
      <c r="G214" s="6" t="s">
        <v>21</v>
      </c>
      <c r="H214" s="6" t="s">
        <v>21</v>
      </c>
    </row>
    <row r="215" spans="1:8">
      <c r="A215" s="6">
        <v>214</v>
      </c>
      <c r="B215" s="6">
        <v>11000083933</v>
      </c>
      <c r="C215" t="s">
        <v>1169</v>
      </c>
      <c r="D215" t="s">
        <v>269</v>
      </c>
      <c r="E215" s="6">
        <v>3</v>
      </c>
      <c r="F215" t="s">
        <v>20</v>
      </c>
      <c r="G215" s="6" t="s">
        <v>21</v>
      </c>
      <c r="H215" s="6" t="s">
        <v>21</v>
      </c>
    </row>
    <row r="216" spans="1:8">
      <c r="A216" s="6">
        <v>215</v>
      </c>
      <c r="B216" s="6">
        <v>16000007300</v>
      </c>
      <c r="C216" t="s">
        <v>1170</v>
      </c>
      <c r="D216" t="s">
        <v>1171</v>
      </c>
      <c r="E216" s="6">
        <v>2</v>
      </c>
      <c r="F216" t="s">
        <v>20</v>
      </c>
      <c r="H216" s="6" t="s">
        <v>21</v>
      </c>
    </row>
    <row r="217" spans="1:8">
      <c r="A217" s="6">
        <v>216</v>
      </c>
      <c r="B217" s="6">
        <v>16000007299</v>
      </c>
      <c r="C217" t="s">
        <v>1172</v>
      </c>
      <c r="D217" t="s">
        <v>1173</v>
      </c>
      <c r="E217" s="6">
        <v>1</v>
      </c>
      <c r="F217" t="s">
        <v>20</v>
      </c>
      <c r="H217" s="6" t="s">
        <v>21</v>
      </c>
    </row>
    <row r="218" spans="1:8">
      <c r="A218" s="6">
        <v>217</v>
      </c>
      <c r="B218" s="6">
        <v>16000007299</v>
      </c>
      <c r="C218" t="s">
        <v>1172</v>
      </c>
      <c r="D218" t="s">
        <v>1173</v>
      </c>
      <c r="E218" s="6">
        <v>2</v>
      </c>
      <c r="F218" t="s">
        <v>20</v>
      </c>
      <c r="H218" s="6" t="s">
        <v>21</v>
      </c>
    </row>
    <row r="219" spans="1:8">
      <c r="A219" s="6">
        <v>218</v>
      </c>
      <c r="B219" s="6">
        <v>16000043837</v>
      </c>
      <c r="C219" t="s">
        <v>1174</v>
      </c>
      <c r="D219" t="s">
        <v>38</v>
      </c>
      <c r="E219" s="6">
        <v>5</v>
      </c>
      <c r="F219" t="s">
        <v>20</v>
      </c>
      <c r="H219" s="6" t="s">
        <v>21</v>
      </c>
    </row>
    <row r="220" spans="1:8">
      <c r="A220" s="6">
        <v>219</v>
      </c>
      <c r="B220" s="6">
        <v>16000043837</v>
      </c>
      <c r="C220" t="s">
        <v>1174</v>
      </c>
      <c r="D220" t="s">
        <v>38</v>
      </c>
      <c r="E220" s="6">
        <v>13</v>
      </c>
      <c r="F220" t="s">
        <v>20</v>
      </c>
      <c r="H220" s="6" t="s">
        <v>21</v>
      </c>
    </row>
    <row r="221" spans="1:8">
      <c r="A221" s="6">
        <v>220</v>
      </c>
      <c r="B221" s="6">
        <v>16000021226</v>
      </c>
      <c r="C221" t="s">
        <v>1175</v>
      </c>
      <c r="D221" t="s">
        <v>218</v>
      </c>
      <c r="E221" s="6">
        <v>23</v>
      </c>
      <c r="F221" t="s">
        <v>20</v>
      </c>
      <c r="G221" s="6" t="s">
        <v>21</v>
      </c>
      <c r="H221" s="6" t="s">
        <v>21</v>
      </c>
    </row>
    <row r="222" spans="1:8">
      <c r="A222" s="6">
        <v>221</v>
      </c>
      <c r="B222" s="6">
        <v>16000004397</v>
      </c>
      <c r="C222" t="s">
        <v>1176</v>
      </c>
      <c r="D222" t="s">
        <v>856</v>
      </c>
      <c r="E222" s="6">
        <v>14</v>
      </c>
      <c r="F222" t="s">
        <v>20</v>
      </c>
      <c r="G222" s="6" t="s">
        <v>21</v>
      </c>
    </row>
    <row r="223" spans="1:8">
      <c r="A223" s="6">
        <v>222</v>
      </c>
      <c r="B223" s="6">
        <v>16000004361</v>
      </c>
      <c r="C223" t="s">
        <v>1177</v>
      </c>
      <c r="D223" t="s">
        <v>463</v>
      </c>
      <c r="E223" s="6">
        <v>10</v>
      </c>
      <c r="F223" t="s">
        <v>20</v>
      </c>
      <c r="G223" s="6" t="s">
        <v>21</v>
      </c>
    </row>
    <row r="224" spans="1:8">
      <c r="A224" s="6">
        <v>223</v>
      </c>
      <c r="B224" s="6">
        <v>16000043027</v>
      </c>
      <c r="C224" t="s">
        <v>1178</v>
      </c>
      <c r="D224" t="s">
        <v>297</v>
      </c>
      <c r="E224" s="6">
        <v>3</v>
      </c>
      <c r="F224" t="s">
        <v>20</v>
      </c>
      <c r="G224" s="6" t="s">
        <v>21</v>
      </c>
      <c r="H224" s="6" t="s">
        <v>21</v>
      </c>
    </row>
    <row r="225" spans="1:8">
      <c r="A225" s="6">
        <v>224</v>
      </c>
      <c r="B225" s="6">
        <v>16000042308</v>
      </c>
      <c r="C225" t="s">
        <v>1179</v>
      </c>
      <c r="D225" t="s">
        <v>548</v>
      </c>
      <c r="E225" s="6">
        <v>4</v>
      </c>
      <c r="F225" t="s">
        <v>20</v>
      </c>
      <c r="H225" s="6" t="s">
        <v>21</v>
      </c>
    </row>
    <row r="226" spans="1:8">
      <c r="A226" s="6">
        <v>225</v>
      </c>
      <c r="B226" s="6">
        <v>16000021218</v>
      </c>
      <c r="C226" t="s">
        <v>1180</v>
      </c>
      <c r="D226" t="s">
        <v>582</v>
      </c>
      <c r="E226" s="6">
        <v>4</v>
      </c>
      <c r="F226" t="s">
        <v>20</v>
      </c>
      <c r="G226" s="6" t="s">
        <v>21</v>
      </c>
    </row>
    <row r="227" spans="1:8">
      <c r="A227" s="6">
        <v>226</v>
      </c>
      <c r="B227" s="6">
        <v>16000026283</v>
      </c>
      <c r="C227" t="s">
        <v>1181</v>
      </c>
      <c r="D227" t="s">
        <v>608</v>
      </c>
      <c r="E227" s="6">
        <v>38</v>
      </c>
      <c r="F227" t="s">
        <v>20</v>
      </c>
      <c r="G227" s="6" t="s">
        <v>21</v>
      </c>
      <c r="H227" s="6" t="s">
        <v>21</v>
      </c>
    </row>
    <row r="228" spans="1:8">
      <c r="A228" s="6">
        <v>227</v>
      </c>
      <c r="B228" s="6">
        <v>16000026281</v>
      </c>
      <c r="C228" t="s">
        <v>1182</v>
      </c>
      <c r="D228" t="s">
        <v>765</v>
      </c>
      <c r="E228" s="6">
        <v>10</v>
      </c>
      <c r="F228" t="s">
        <v>20</v>
      </c>
      <c r="G228" s="6" t="s">
        <v>21</v>
      </c>
      <c r="H228" s="6" t="s">
        <v>21</v>
      </c>
    </row>
    <row r="229" spans="1:8">
      <c r="A229" s="6">
        <v>228</v>
      </c>
      <c r="B229" s="6">
        <v>16000026282</v>
      </c>
      <c r="C229" t="s">
        <v>1183</v>
      </c>
      <c r="D229" t="s">
        <v>606</v>
      </c>
      <c r="E229" s="6">
        <v>5</v>
      </c>
      <c r="F229" t="s">
        <v>20</v>
      </c>
      <c r="G229" s="6" t="s">
        <v>21</v>
      </c>
    </row>
    <row r="230" spans="1:8">
      <c r="A230" s="6">
        <v>229</v>
      </c>
      <c r="B230" s="6">
        <v>16000044837</v>
      </c>
      <c r="C230" t="s">
        <v>1184</v>
      </c>
      <c r="D230" t="s">
        <v>285</v>
      </c>
      <c r="E230" s="6">
        <v>5</v>
      </c>
      <c r="F230" t="s">
        <v>20</v>
      </c>
      <c r="G230" s="6" t="s">
        <v>21</v>
      </c>
      <c r="H230" s="6" t="s">
        <v>21</v>
      </c>
    </row>
    <row r="231" spans="1:8">
      <c r="A231" s="6">
        <v>230</v>
      </c>
      <c r="B231" s="6">
        <v>16000046678</v>
      </c>
      <c r="C231" t="s">
        <v>1185</v>
      </c>
      <c r="D231" t="s">
        <v>199</v>
      </c>
      <c r="E231" s="6">
        <v>2</v>
      </c>
      <c r="F231" t="s">
        <v>20</v>
      </c>
      <c r="G231" s="6" t="s">
        <v>21</v>
      </c>
    </row>
    <row r="232" spans="1:8">
      <c r="A232" s="6">
        <v>231</v>
      </c>
      <c r="B232" s="6">
        <v>16000004407</v>
      </c>
      <c r="C232" t="s">
        <v>1186</v>
      </c>
      <c r="D232" t="s">
        <v>150</v>
      </c>
      <c r="E232" s="6">
        <v>4</v>
      </c>
      <c r="F232" t="s">
        <v>20</v>
      </c>
      <c r="H232" s="6" t="s">
        <v>21</v>
      </c>
    </row>
    <row r="233" spans="1:8">
      <c r="A233" s="6">
        <v>232</v>
      </c>
      <c r="B233" s="6">
        <v>16000004407</v>
      </c>
      <c r="C233" t="s">
        <v>1186</v>
      </c>
      <c r="D233" t="s">
        <v>1187</v>
      </c>
      <c r="E233" s="6">
        <v>10</v>
      </c>
      <c r="F233" t="s">
        <v>20</v>
      </c>
      <c r="H233" s="6" t="s">
        <v>21</v>
      </c>
    </row>
    <row r="234" spans="1:8">
      <c r="A234" s="6">
        <v>233</v>
      </c>
      <c r="B234" s="6">
        <v>11000003893</v>
      </c>
      <c r="C234" t="s">
        <v>1188</v>
      </c>
      <c r="D234" t="s">
        <v>869</v>
      </c>
      <c r="E234" s="6">
        <v>163</v>
      </c>
      <c r="F234" t="s">
        <v>20</v>
      </c>
      <c r="H234" s="6" t="s">
        <v>21</v>
      </c>
    </row>
    <row r="235" spans="1:8">
      <c r="A235" s="6">
        <v>234</v>
      </c>
      <c r="B235" s="6">
        <v>16000043499</v>
      </c>
      <c r="C235" t="s">
        <v>1189</v>
      </c>
      <c r="D235" t="s">
        <v>461</v>
      </c>
      <c r="E235" s="6">
        <v>4</v>
      </c>
      <c r="F235" t="s">
        <v>20</v>
      </c>
      <c r="G235" s="6" t="s">
        <v>21</v>
      </c>
    </row>
    <row r="236" spans="1:8">
      <c r="A236" s="6">
        <v>235</v>
      </c>
      <c r="B236" s="6">
        <v>16000045017</v>
      </c>
      <c r="C236" t="s">
        <v>1190</v>
      </c>
      <c r="D236" t="s">
        <v>867</v>
      </c>
      <c r="E236" s="6">
        <v>225</v>
      </c>
      <c r="F236" t="s">
        <v>20</v>
      </c>
      <c r="H236" s="6" t="s">
        <v>21</v>
      </c>
    </row>
    <row r="237" spans="1:8">
      <c r="A237" s="6">
        <v>236</v>
      </c>
      <c r="B237" s="6">
        <v>16000002252</v>
      </c>
      <c r="C237" t="s">
        <v>1191</v>
      </c>
      <c r="D237" t="s">
        <v>720</v>
      </c>
      <c r="E237" s="6">
        <v>8</v>
      </c>
      <c r="F237" t="s">
        <v>20</v>
      </c>
      <c r="G237" s="6" t="s">
        <v>21</v>
      </c>
    </row>
    <row r="238" spans="1:8">
      <c r="A238" s="6">
        <v>237</v>
      </c>
      <c r="B238" s="6">
        <v>16000002253</v>
      </c>
      <c r="C238" t="s">
        <v>1192</v>
      </c>
      <c r="D238" t="s">
        <v>722</v>
      </c>
      <c r="E238" s="6">
        <v>50</v>
      </c>
      <c r="F238" t="s">
        <v>20</v>
      </c>
      <c r="G238" s="6" t="s">
        <v>21</v>
      </c>
    </row>
    <row r="239" spans="1:8">
      <c r="A239" s="6">
        <v>238</v>
      </c>
      <c r="B239" s="6">
        <v>16000026690</v>
      </c>
      <c r="C239" t="s">
        <v>1193</v>
      </c>
      <c r="D239" t="s">
        <v>212</v>
      </c>
      <c r="E239" s="6">
        <v>729</v>
      </c>
      <c r="F239" t="s">
        <v>20</v>
      </c>
      <c r="H239" s="6" t="s">
        <v>21</v>
      </c>
    </row>
    <row r="240" spans="1:8">
      <c r="A240" s="6">
        <v>239</v>
      </c>
      <c r="B240" s="6">
        <v>16000026690</v>
      </c>
      <c r="C240" t="s">
        <v>1193</v>
      </c>
      <c r="D240" t="s">
        <v>1194</v>
      </c>
      <c r="E240" s="6">
        <v>314</v>
      </c>
      <c r="F240" t="s">
        <v>20</v>
      </c>
      <c r="H240" s="6" t="s">
        <v>21</v>
      </c>
    </row>
    <row r="241" spans="1:8">
      <c r="A241" s="6">
        <v>240</v>
      </c>
      <c r="B241" s="6">
        <v>16000004948</v>
      </c>
      <c r="C241" t="s">
        <v>1195</v>
      </c>
      <c r="D241" t="s">
        <v>391</v>
      </c>
      <c r="E241" s="6">
        <v>40</v>
      </c>
      <c r="F241" t="s">
        <v>20</v>
      </c>
      <c r="G241" s="6" t="s">
        <v>21</v>
      </c>
    </row>
    <row r="242" spans="1:8">
      <c r="A242" s="6">
        <v>241</v>
      </c>
      <c r="B242" s="6">
        <v>16000043079</v>
      </c>
      <c r="C242" t="s">
        <v>1196</v>
      </c>
      <c r="D242" t="s">
        <v>214</v>
      </c>
      <c r="E242" s="6">
        <v>1</v>
      </c>
      <c r="F242" t="s">
        <v>20</v>
      </c>
      <c r="G242" s="6" t="s">
        <v>21</v>
      </c>
      <c r="H242" s="6" t="s">
        <v>21</v>
      </c>
    </row>
    <row r="243" spans="1:8">
      <c r="A243" s="6">
        <v>242</v>
      </c>
      <c r="B243" s="6">
        <v>11000006781</v>
      </c>
      <c r="C243" t="s">
        <v>1197</v>
      </c>
      <c r="D243" t="s">
        <v>626</v>
      </c>
      <c r="E243" s="6">
        <v>3</v>
      </c>
      <c r="F243" t="s">
        <v>20</v>
      </c>
      <c r="G243" s="6" t="s">
        <v>21</v>
      </c>
      <c r="H243" s="6" t="s">
        <v>21</v>
      </c>
    </row>
    <row r="244" spans="1:8">
      <c r="A244" s="6">
        <v>243</v>
      </c>
      <c r="B244" s="6">
        <v>11000017619</v>
      </c>
      <c r="C244" t="s">
        <v>1198</v>
      </c>
      <c r="D244" t="s">
        <v>158</v>
      </c>
      <c r="E244" s="6">
        <v>3</v>
      </c>
      <c r="F244" t="s">
        <v>20</v>
      </c>
      <c r="G244" s="6" t="s">
        <v>21</v>
      </c>
      <c r="H244" s="6" t="s">
        <v>21</v>
      </c>
    </row>
    <row r="245" spans="1:8">
      <c r="A245" s="6">
        <v>244</v>
      </c>
      <c r="B245" s="6">
        <v>16000021668</v>
      </c>
      <c r="C245" t="s">
        <v>1199</v>
      </c>
      <c r="D245" t="s">
        <v>964</v>
      </c>
      <c r="E245" s="6">
        <v>100</v>
      </c>
      <c r="F245" t="s">
        <v>20</v>
      </c>
      <c r="H245" s="6" t="s">
        <v>21</v>
      </c>
    </row>
    <row r="246" spans="1:8">
      <c r="A246" s="6">
        <v>245</v>
      </c>
      <c r="B246" s="6">
        <v>16000044277</v>
      </c>
      <c r="C246" t="s">
        <v>1200</v>
      </c>
      <c r="D246" t="s">
        <v>988</v>
      </c>
      <c r="E246" s="6">
        <v>18</v>
      </c>
      <c r="F246" t="s">
        <v>20</v>
      </c>
      <c r="H246" s="6" t="s">
        <v>21</v>
      </c>
    </row>
    <row r="247" spans="1:8">
      <c r="A247" s="6">
        <v>246</v>
      </c>
      <c r="B247" s="6">
        <v>11000051522</v>
      </c>
      <c r="C247" t="s">
        <v>972</v>
      </c>
      <c r="D247" t="s">
        <v>972</v>
      </c>
      <c r="E247" s="6">
        <v>40</v>
      </c>
      <c r="F247" t="s">
        <v>20</v>
      </c>
      <c r="G247" s="6" t="s">
        <v>21</v>
      </c>
      <c r="H247" s="6" t="s">
        <v>21</v>
      </c>
    </row>
    <row r="248" spans="1:8">
      <c r="A248" s="6">
        <v>247</v>
      </c>
      <c r="B248" s="6">
        <v>16000011590</v>
      </c>
      <c r="C248" t="s">
        <v>1201</v>
      </c>
      <c r="D248" t="s">
        <v>808</v>
      </c>
      <c r="E248" s="6">
        <v>61</v>
      </c>
      <c r="F248" t="s">
        <v>20</v>
      </c>
      <c r="H248" s="6" t="s">
        <v>21</v>
      </c>
    </row>
    <row r="249" spans="1:8">
      <c r="A249" s="6">
        <v>248</v>
      </c>
      <c r="B249" s="6">
        <v>16000000712</v>
      </c>
      <c r="C249" t="s">
        <v>1202</v>
      </c>
      <c r="D249" t="s">
        <v>792</v>
      </c>
      <c r="E249" s="6">
        <v>100</v>
      </c>
      <c r="F249" t="s">
        <v>20</v>
      </c>
      <c r="H249" s="6" t="s">
        <v>21</v>
      </c>
    </row>
    <row r="250" spans="1:8">
      <c r="A250" s="6">
        <v>249</v>
      </c>
      <c r="B250" s="6">
        <v>16000000712</v>
      </c>
      <c r="C250" t="s">
        <v>1202</v>
      </c>
      <c r="D250" t="s">
        <v>792</v>
      </c>
      <c r="E250" s="6">
        <v>17</v>
      </c>
      <c r="F250" t="s">
        <v>20</v>
      </c>
      <c r="H250" s="6" t="s">
        <v>21</v>
      </c>
    </row>
    <row r="251" spans="1:8">
      <c r="A251" s="6">
        <v>250</v>
      </c>
      <c r="B251" s="6">
        <v>16000006689</v>
      </c>
      <c r="C251" t="s">
        <v>1203</v>
      </c>
      <c r="D251" t="s">
        <v>871</v>
      </c>
      <c r="E251" s="6">
        <v>12</v>
      </c>
      <c r="F251" t="s">
        <v>20</v>
      </c>
      <c r="H251" s="6" t="s">
        <v>21</v>
      </c>
    </row>
    <row r="252" spans="1:8">
      <c r="A252" s="6">
        <v>251</v>
      </c>
      <c r="B252" s="6">
        <v>16000006689</v>
      </c>
      <c r="C252" t="s">
        <v>1203</v>
      </c>
      <c r="D252" t="s">
        <v>871</v>
      </c>
      <c r="E252" s="6">
        <v>7</v>
      </c>
      <c r="F252" t="s">
        <v>20</v>
      </c>
      <c r="H252" s="6" t="s">
        <v>21</v>
      </c>
    </row>
    <row r="253" spans="1:8">
      <c r="A253" s="6">
        <v>252</v>
      </c>
      <c r="B253" s="6">
        <v>16000028859</v>
      </c>
      <c r="C253" t="s">
        <v>1204</v>
      </c>
      <c r="D253" t="s">
        <v>927</v>
      </c>
      <c r="E253" s="6">
        <v>4</v>
      </c>
      <c r="F253" t="s">
        <v>20</v>
      </c>
      <c r="G253" s="6" t="s">
        <v>21</v>
      </c>
    </row>
    <row r="254" spans="1:8">
      <c r="A254" s="6">
        <v>253</v>
      </c>
      <c r="B254" s="6">
        <v>16000028860</v>
      </c>
      <c r="C254" t="s">
        <v>1205</v>
      </c>
      <c r="D254" t="s">
        <v>929</v>
      </c>
      <c r="E254" s="6">
        <v>216</v>
      </c>
      <c r="F254" t="s">
        <v>20</v>
      </c>
      <c r="G254" s="6" t="s">
        <v>21</v>
      </c>
    </row>
    <row r="255" spans="1:8">
      <c r="A255" s="6">
        <v>254</v>
      </c>
      <c r="B255" s="6">
        <v>16000000711</v>
      </c>
      <c r="C255" t="s">
        <v>1206</v>
      </c>
      <c r="D255" t="s">
        <v>743</v>
      </c>
      <c r="E255" s="6">
        <v>90</v>
      </c>
      <c r="F255" t="s">
        <v>20</v>
      </c>
      <c r="H255" s="6" t="s">
        <v>21</v>
      </c>
    </row>
    <row r="256" spans="1:8">
      <c r="A256" s="6">
        <v>255</v>
      </c>
      <c r="B256" s="6">
        <v>16000000717</v>
      </c>
      <c r="C256" t="s">
        <v>1207</v>
      </c>
      <c r="D256" t="s">
        <v>786</v>
      </c>
      <c r="E256" s="6">
        <v>20</v>
      </c>
      <c r="F256" t="s">
        <v>20</v>
      </c>
      <c r="H256" s="6" t="s">
        <v>21</v>
      </c>
    </row>
    <row r="257" spans="1:8">
      <c r="A257" s="6">
        <v>256</v>
      </c>
      <c r="B257" s="6">
        <v>16000000717</v>
      </c>
      <c r="C257" t="s">
        <v>1207</v>
      </c>
      <c r="D257" t="s">
        <v>786</v>
      </c>
      <c r="E257" s="6">
        <v>120</v>
      </c>
      <c r="F257" t="s">
        <v>20</v>
      </c>
      <c r="H257" s="6" t="s">
        <v>21</v>
      </c>
    </row>
    <row r="258" spans="1:8">
      <c r="A258" s="6">
        <v>257</v>
      </c>
      <c r="B258" s="6">
        <v>11000060622</v>
      </c>
      <c r="C258" t="s">
        <v>1208</v>
      </c>
      <c r="D258" t="s">
        <v>877</v>
      </c>
      <c r="E258" s="6">
        <v>7</v>
      </c>
      <c r="F258" t="s">
        <v>20</v>
      </c>
      <c r="G258" s="6" t="s">
        <v>21</v>
      </c>
      <c r="H258" s="6" t="s">
        <v>21</v>
      </c>
    </row>
    <row r="259" spans="1:8">
      <c r="A259" s="6">
        <v>258</v>
      </c>
      <c r="B259" s="6">
        <v>11000060623</v>
      </c>
      <c r="C259" t="s">
        <v>1209</v>
      </c>
      <c r="D259" t="s">
        <v>773</v>
      </c>
      <c r="E259" s="6">
        <v>8</v>
      </c>
      <c r="F259" t="s">
        <v>20</v>
      </c>
      <c r="G259" s="6" t="s">
        <v>21</v>
      </c>
    </row>
    <row r="260" spans="1:8">
      <c r="A260" s="6">
        <v>259</v>
      </c>
      <c r="B260" s="6">
        <v>16000001447</v>
      </c>
      <c r="C260" t="s">
        <v>1210</v>
      </c>
      <c r="D260" t="s">
        <v>566</v>
      </c>
      <c r="E260" s="6">
        <v>13</v>
      </c>
      <c r="F260" t="s">
        <v>20</v>
      </c>
      <c r="H260" s="6" t="s">
        <v>21</v>
      </c>
    </row>
    <row r="261" spans="1:8">
      <c r="A261" s="6">
        <v>260</v>
      </c>
      <c r="B261" s="6">
        <v>11000057770</v>
      </c>
      <c r="C261" t="s">
        <v>1211</v>
      </c>
      <c r="D261" t="s">
        <v>824</v>
      </c>
      <c r="E261" s="6">
        <v>25</v>
      </c>
      <c r="F261" t="s">
        <v>20</v>
      </c>
      <c r="H261" s="6" t="s">
        <v>21</v>
      </c>
    </row>
    <row r="262" spans="1:8">
      <c r="A262" s="6">
        <v>261</v>
      </c>
      <c r="B262" s="6">
        <v>11000003820</v>
      </c>
      <c r="C262" t="s">
        <v>1212</v>
      </c>
      <c r="D262" t="s">
        <v>441</v>
      </c>
      <c r="E262" s="6">
        <v>4</v>
      </c>
      <c r="F262" t="s">
        <v>20</v>
      </c>
      <c r="G262" s="6" t="s">
        <v>21</v>
      </c>
      <c r="H262" s="6" t="s">
        <v>21</v>
      </c>
    </row>
    <row r="263" spans="1:8">
      <c r="A263" s="6">
        <v>262</v>
      </c>
      <c r="B263" s="6">
        <v>11000004010</v>
      </c>
      <c r="C263" t="s">
        <v>1213</v>
      </c>
      <c r="D263" t="s">
        <v>279</v>
      </c>
      <c r="E263" s="6">
        <v>8</v>
      </c>
      <c r="F263" t="s">
        <v>20</v>
      </c>
      <c r="G263" s="6" t="s">
        <v>21</v>
      </c>
      <c r="H263" s="6" t="s">
        <v>21</v>
      </c>
    </row>
    <row r="264" spans="1:8">
      <c r="A264" s="6">
        <v>263</v>
      </c>
      <c r="B264" s="6">
        <v>16000001491</v>
      </c>
      <c r="C264" t="s">
        <v>640</v>
      </c>
      <c r="D264" t="s">
        <v>640</v>
      </c>
      <c r="E264" s="6">
        <v>3</v>
      </c>
      <c r="F264" t="s">
        <v>20</v>
      </c>
      <c r="H264" s="6" t="s">
        <v>21</v>
      </c>
    </row>
    <row r="265" spans="1:8">
      <c r="A265" s="6">
        <v>264</v>
      </c>
      <c r="B265" s="6">
        <v>16000002245</v>
      </c>
      <c r="C265" t="s">
        <v>757</v>
      </c>
      <c r="D265" t="s">
        <v>757</v>
      </c>
      <c r="E265" s="6">
        <v>100</v>
      </c>
      <c r="F265" t="s">
        <v>20</v>
      </c>
      <c r="G265" s="6" t="s">
        <v>21</v>
      </c>
    </row>
    <row r="266" spans="1:8">
      <c r="A266" s="6">
        <v>265</v>
      </c>
      <c r="B266" s="6">
        <v>16000011589</v>
      </c>
      <c r="C266" t="s">
        <v>1214</v>
      </c>
      <c r="D266" t="s">
        <v>798</v>
      </c>
      <c r="E266" s="6">
        <v>185</v>
      </c>
      <c r="F266" t="s">
        <v>20</v>
      </c>
      <c r="H266" s="6" t="s">
        <v>21</v>
      </c>
    </row>
    <row r="267" spans="1:8">
      <c r="A267" s="6">
        <v>266</v>
      </c>
      <c r="B267" s="6">
        <v>16000030815</v>
      </c>
      <c r="C267" t="s">
        <v>1215</v>
      </c>
      <c r="D267" t="s">
        <v>98</v>
      </c>
      <c r="E267" s="6">
        <v>6</v>
      </c>
      <c r="F267" t="s">
        <v>20</v>
      </c>
      <c r="H267" s="6" t="s">
        <v>21</v>
      </c>
    </row>
    <row r="268" spans="1:8">
      <c r="A268" s="6">
        <v>267</v>
      </c>
      <c r="B268" s="6">
        <v>16000030816</v>
      </c>
      <c r="C268" t="s">
        <v>1216</v>
      </c>
      <c r="D268" t="s">
        <v>94</v>
      </c>
      <c r="E268" s="6">
        <v>4</v>
      </c>
      <c r="F268" t="s">
        <v>20</v>
      </c>
      <c r="H268" s="6" t="s">
        <v>21</v>
      </c>
    </row>
    <row r="269" spans="1:8">
      <c r="A269" s="6">
        <v>268</v>
      </c>
      <c r="B269" s="6">
        <v>16000002268</v>
      </c>
      <c r="C269" t="s">
        <v>1217</v>
      </c>
      <c r="D269" t="s">
        <v>473</v>
      </c>
      <c r="E269" s="6">
        <v>26</v>
      </c>
      <c r="F269" t="s">
        <v>20</v>
      </c>
      <c r="G269" s="6" t="s">
        <v>21</v>
      </c>
    </row>
    <row r="270" spans="1:8">
      <c r="A270" s="6">
        <v>269</v>
      </c>
      <c r="B270" s="6">
        <v>16000001471</v>
      </c>
      <c r="C270" t="s">
        <v>1218</v>
      </c>
      <c r="D270" t="s">
        <v>445</v>
      </c>
      <c r="E270" s="6">
        <v>100</v>
      </c>
      <c r="F270" t="s">
        <v>20</v>
      </c>
      <c r="H270" s="6" t="s">
        <v>21</v>
      </c>
    </row>
    <row r="271" spans="1:8">
      <c r="A271" s="6">
        <v>270</v>
      </c>
      <c r="B271" s="6">
        <v>11000014603</v>
      </c>
      <c r="C271" t="s">
        <v>1219</v>
      </c>
      <c r="D271" t="s">
        <v>771</v>
      </c>
      <c r="E271" s="6">
        <v>52</v>
      </c>
      <c r="F271" t="s">
        <v>20</v>
      </c>
      <c r="G271" s="6" t="s">
        <v>21</v>
      </c>
      <c r="H271" s="6" t="s">
        <v>21</v>
      </c>
    </row>
    <row r="272" spans="1:8">
      <c r="A272" s="6">
        <v>271</v>
      </c>
      <c r="B272" s="6">
        <v>16000039984</v>
      </c>
      <c r="C272" t="s">
        <v>1220</v>
      </c>
      <c r="D272" t="s">
        <v>700</v>
      </c>
      <c r="E272" s="6">
        <v>5</v>
      </c>
      <c r="F272" t="s">
        <v>20</v>
      </c>
      <c r="G272" s="6" t="s">
        <v>21</v>
      </c>
      <c r="H272" s="6" t="s">
        <v>21</v>
      </c>
    </row>
    <row r="273" spans="1:8">
      <c r="A273" s="6">
        <v>272</v>
      </c>
      <c r="B273" s="6">
        <v>16000004953</v>
      </c>
      <c r="C273" t="s">
        <v>1221</v>
      </c>
      <c r="D273" t="s">
        <v>106</v>
      </c>
      <c r="E273" s="6">
        <v>1</v>
      </c>
      <c r="F273" t="s">
        <v>20</v>
      </c>
      <c r="G273" s="6" t="s">
        <v>21</v>
      </c>
      <c r="H273" s="6" t="s">
        <v>21</v>
      </c>
    </row>
    <row r="274" spans="1:8">
      <c r="A274" s="6">
        <v>273</v>
      </c>
      <c r="B274" s="6">
        <v>16000037432</v>
      </c>
      <c r="C274" t="s">
        <v>1222</v>
      </c>
      <c r="D274" t="s">
        <v>25</v>
      </c>
      <c r="E274" s="6">
        <v>1</v>
      </c>
      <c r="F274" t="s">
        <v>20</v>
      </c>
      <c r="G274" s="6" t="s">
        <v>21</v>
      </c>
      <c r="H274" s="6" t="s">
        <v>21</v>
      </c>
    </row>
    <row r="275" spans="1:8">
      <c r="A275" s="6">
        <v>274</v>
      </c>
      <c r="B275" s="6">
        <v>16000001492</v>
      </c>
      <c r="C275" t="s">
        <v>1223</v>
      </c>
      <c r="D275" t="s">
        <v>74</v>
      </c>
      <c r="E275" s="6">
        <v>2</v>
      </c>
      <c r="F275" t="s">
        <v>20</v>
      </c>
      <c r="H275" s="6" t="s">
        <v>21</v>
      </c>
    </row>
    <row r="276" spans="1:8">
      <c r="A276" s="6">
        <v>275</v>
      </c>
      <c r="B276" s="6">
        <v>16000025435</v>
      </c>
      <c r="C276" t="s">
        <v>1224</v>
      </c>
      <c r="D276" t="s">
        <v>122</v>
      </c>
      <c r="E276" s="6">
        <v>7</v>
      </c>
      <c r="F276" t="s">
        <v>20</v>
      </c>
      <c r="H276" s="6" t="s">
        <v>21</v>
      </c>
    </row>
    <row r="277" spans="1:8">
      <c r="A277" s="6">
        <v>276</v>
      </c>
      <c r="B277" s="6">
        <v>16000004519</v>
      </c>
      <c r="C277" t="s">
        <v>1225</v>
      </c>
      <c r="D277" t="s">
        <v>96</v>
      </c>
      <c r="E277" s="6">
        <v>1</v>
      </c>
      <c r="F277" t="s">
        <v>20</v>
      </c>
      <c r="G277" s="6" t="s">
        <v>21</v>
      </c>
      <c r="H277" s="6" t="s">
        <v>21</v>
      </c>
    </row>
    <row r="278" spans="1:8">
      <c r="A278" s="6">
        <v>277</v>
      </c>
      <c r="B278" s="6">
        <v>16000000565</v>
      </c>
      <c r="C278" t="s">
        <v>1226</v>
      </c>
      <c r="D278" t="s">
        <v>231</v>
      </c>
      <c r="E278" s="6">
        <v>23</v>
      </c>
      <c r="F278" t="s">
        <v>20</v>
      </c>
      <c r="G278" s="6" t="s">
        <v>21</v>
      </c>
    </row>
    <row r="279" spans="1:8">
      <c r="A279" s="6">
        <v>278</v>
      </c>
      <c r="B279" s="6">
        <v>16000001445</v>
      </c>
      <c r="C279" t="s">
        <v>1227</v>
      </c>
      <c r="D279" t="s">
        <v>168</v>
      </c>
      <c r="E279" s="6">
        <v>6</v>
      </c>
      <c r="F279" t="s">
        <v>20</v>
      </c>
      <c r="H279" s="6" t="s">
        <v>21</v>
      </c>
    </row>
    <row r="280" spans="1:8">
      <c r="A280" s="6">
        <v>279</v>
      </c>
      <c r="B280" s="6">
        <v>16000004462</v>
      </c>
      <c r="C280" t="s">
        <v>1228</v>
      </c>
      <c r="D280" t="s">
        <v>70</v>
      </c>
      <c r="E280" s="6">
        <v>6</v>
      </c>
      <c r="F280" t="s">
        <v>20</v>
      </c>
      <c r="G280" s="6" t="s">
        <v>21</v>
      </c>
    </row>
    <row r="281" spans="1:8">
      <c r="A281" s="6">
        <v>280</v>
      </c>
      <c r="B281" s="6">
        <v>16000000638</v>
      </c>
      <c r="C281" t="s">
        <v>1229</v>
      </c>
      <c r="D281" t="s">
        <v>104</v>
      </c>
      <c r="E281" s="6">
        <v>2</v>
      </c>
      <c r="F281" t="s">
        <v>20</v>
      </c>
      <c r="G281" s="6" t="s">
        <v>21</v>
      </c>
      <c r="H281" s="6" t="s">
        <v>21</v>
      </c>
    </row>
    <row r="282" spans="1:8">
      <c r="A282" s="6">
        <v>281</v>
      </c>
      <c r="B282" s="6">
        <v>16000002731</v>
      </c>
      <c r="C282" t="s">
        <v>1230</v>
      </c>
      <c r="D282" t="s">
        <v>249</v>
      </c>
      <c r="E282" s="6">
        <v>2</v>
      </c>
      <c r="F282" t="s">
        <v>20</v>
      </c>
      <c r="G282" s="6" t="s">
        <v>21</v>
      </c>
      <c r="H282" s="6" t="s">
        <v>21</v>
      </c>
    </row>
    <row r="283" spans="1:8">
      <c r="A283" s="6">
        <v>282</v>
      </c>
      <c r="B283" s="6">
        <v>16000002738</v>
      </c>
      <c r="C283" t="s">
        <v>1231</v>
      </c>
      <c r="D283" t="s">
        <v>429</v>
      </c>
      <c r="E283" s="6">
        <v>6</v>
      </c>
      <c r="F283" t="s">
        <v>20</v>
      </c>
      <c r="G283" s="6" t="s">
        <v>21</v>
      </c>
      <c r="H283" s="6" t="s">
        <v>21</v>
      </c>
    </row>
    <row r="284" spans="1:8">
      <c r="A284" s="6">
        <v>283</v>
      </c>
      <c r="B284" s="6">
        <v>16000004583</v>
      </c>
      <c r="C284" t="s">
        <v>1232</v>
      </c>
      <c r="D284" t="s">
        <v>235</v>
      </c>
      <c r="E284" s="6">
        <v>2</v>
      </c>
      <c r="F284" t="s">
        <v>20</v>
      </c>
      <c r="G284" s="6" t="s">
        <v>21</v>
      </c>
    </row>
    <row r="285" spans="1:8">
      <c r="A285" s="6">
        <v>284</v>
      </c>
      <c r="B285" s="6">
        <v>16000027442</v>
      </c>
      <c r="C285" t="s">
        <v>1233</v>
      </c>
      <c r="D285" t="s">
        <v>259</v>
      </c>
      <c r="E285" s="6">
        <v>2</v>
      </c>
      <c r="F285" t="s">
        <v>20</v>
      </c>
      <c r="G285" s="6" t="s">
        <v>21</v>
      </c>
      <c r="H285" s="6" t="s">
        <v>21</v>
      </c>
    </row>
    <row r="286" spans="1:8">
      <c r="A286" s="6">
        <v>285</v>
      </c>
      <c r="B286" s="6">
        <v>16000001452</v>
      </c>
      <c r="C286" t="s">
        <v>1234</v>
      </c>
      <c r="D286" t="s">
        <v>261</v>
      </c>
      <c r="E286" s="6">
        <v>26</v>
      </c>
      <c r="F286" t="s">
        <v>20</v>
      </c>
      <c r="H286" s="6" t="s">
        <v>21</v>
      </c>
    </row>
    <row r="287" spans="1:8">
      <c r="A287" s="6">
        <v>286</v>
      </c>
      <c r="B287" s="6">
        <v>16000021471</v>
      </c>
      <c r="C287" t="s">
        <v>1235</v>
      </c>
      <c r="D287" t="s">
        <v>501</v>
      </c>
      <c r="E287" s="6">
        <v>1</v>
      </c>
      <c r="F287" t="s">
        <v>20</v>
      </c>
      <c r="G287" s="6" t="s">
        <v>21</v>
      </c>
      <c r="H287" s="6" t="s">
        <v>21</v>
      </c>
    </row>
    <row r="288" spans="1:8">
      <c r="A288" s="6">
        <v>287</v>
      </c>
      <c r="B288" s="6">
        <v>16000006742</v>
      </c>
      <c r="C288" t="s">
        <v>1236</v>
      </c>
      <c r="D288" t="s">
        <v>29</v>
      </c>
      <c r="E288" s="6">
        <v>1</v>
      </c>
      <c r="F288" t="s">
        <v>20</v>
      </c>
      <c r="G288" s="6" t="s">
        <v>21</v>
      </c>
    </row>
    <row r="289" spans="1:8">
      <c r="A289" s="6">
        <v>288</v>
      </c>
      <c r="B289" s="6">
        <v>16000046684</v>
      </c>
      <c r="C289" t="s">
        <v>1237</v>
      </c>
      <c r="D289" t="s">
        <v>31</v>
      </c>
      <c r="E289" s="6">
        <v>1</v>
      </c>
      <c r="F289" t="s">
        <v>20</v>
      </c>
      <c r="G289" s="6" t="s">
        <v>21</v>
      </c>
    </row>
    <row r="290" spans="1:8">
      <c r="A290" s="6">
        <v>289</v>
      </c>
      <c r="B290" s="6">
        <v>16000045001</v>
      </c>
      <c r="C290" t="s">
        <v>1238</v>
      </c>
      <c r="D290" t="s">
        <v>749</v>
      </c>
      <c r="E290" s="6">
        <v>5</v>
      </c>
      <c r="F290" t="s">
        <v>20</v>
      </c>
      <c r="G290" s="6" t="s">
        <v>21</v>
      </c>
      <c r="H290" s="6" t="s">
        <v>21</v>
      </c>
    </row>
    <row r="291" spans="1:8">
      <c r="A291" s="6">
        <v>290</v>
      </c>
      <c r="B291" s="6">
        <v>16000002222</v>
      </c>
      <c r="C291" t="s">
        <v>1239</v>
      </c>
      <c r="D291" t="s">
        <v>632</v>
      </c>
      <c r="E291" s="6">
        <v>13</v>
      </c>
      <c r="F291" t="s">
        <v>20</v>
      </c>
      <c r="G291" s="6" t="s">
        <v>21</v>
      </c>
    </row>
    <row r="292" spans="1:8">
      <c r="A292" s="6">
        <v>291</v>
      </c>
      <c r="B292" s="6">
        <v>16000045015</v>
      </c>
      <c r="C292" t="s">
        <v>1240</v>
      </c>
      <c r="D292" t="s">
        <v>718</v>
      </c>
      <c r="E292" s="6">
        <v>120</v>
      </c>
      <c r="F292" t="s">
        <v>20</v>
      </c>
      <c r="H292" s="6" t="s">
        <v>21</v>
      </c>
    </row>
    <row r="293" spans="1:8">
      <c r="A293" s="6">
        <v>292</v>
      </c>
      <c r="B293" s="6">
        <v>16000001474</v>
      </c>
      <c r="C293" t="s">
        <v>1241</v>
      </c>
      <c r="D293" t="s">
        <v>337</v>
      </c>
      <c r="E293" s="6">
        <v>30</v>
      </c>
      <c r="F293" t="s">
        <v>20</v>
      </c>
      <c r="H293" s="6" t="s">
        <v>21</v>
      </c>
    </row>
    <row r="294" spans="1:8">
      <c r="A294" s="6">
        <v>293</v>
      </c>
      <c r="B294" s="6">
        <v>16000006566</v>
      </c>
      <c r="C294" t="s">
        <v>86</v>
      </c>
      <c r="D294" t="s">
        <v>86</v>
      </c>
      <c r="E294" s="6">
        <v>5</v>
      </c>
      <c r="F294" t="s">
        <v>20</v>
      </c>
      <c r="H294" s="6" t="s">
        <v>21</v>
      </c>
    </row>
    <row r="295" spans="1:8">
      <c r="A295" s="6">
        <v>294</v>
      </c>
      <c r="B295" s="6">
        <v>16000019991</v>
      </c>
      <c r="C295" t="s">
        <v>1242</v>
      </c>
      <c r="D295" t="s">
        <v>568</v>
      </c>
      <c r="E295" s="6">
        <v>4</v>
      </c>
      <c r="F295" t="s">
        <v>20</v>
      </c>
      <c r="H295" s="6" t="s">
        <v>21</v>
      </c>
    </row>
    <row r="296" spans="1:8">
      <c r="A296" s="6">
        <v>295</v>
      </c>
      <c r="B296" s="6">
        <v>16000004404</v>
      </c>
      <c r="C296" t="s">
        <v>1243</v>
      </c>
      <c r="D296" t="s">
        <v>142</v>
      </c>
      <c r="E296" s="6">
        <v>4</v>
      </c>
      <c r="F296" t="s">
        <v>20</v>
      </c>
      <c r="H296" s="6" t="s">
        <v>21</v>
      </c>
    </row>
    <row r="297" spans="1:8">
      <c r="A297" s="6">
        <v>296</v>
      </c>
      <c r="B297" s="6">
        <v>16000002272</v>
      </c>
      <c r="C297" t="s">
        <v>1244</v>
      </c>
      <c r="D297" t="s">
        <v>222</v>
      </c>
      <c r="E297" s="6">
        <v>1</v>
      </c>
      <c r="F297" t="s">
        <v>20</v>
      </c>
      <c r="G297" s="6" t="s">
        <v>21</v>
      </c>
    </row>
    <row r="298" spans="1:8">
      <c r="A298" s="6">
        <v>297</v>
      </c>
      <c r="B298" s="6">
        <v>11000029159</v>
      </c>
      <c r="C298" t="s">
        <v>1245</v>
      </c>
      <c r="D298" t="s">
        <v>925</v>
      </c>
      <c r="E298" s="6">
        <v>20</v>
      </c>
      <c r="F298" t="s">
        <v>20</v>
      </c>
      <c r="G298" s="6" t="s">
        <v>21</v>
      </c>
      <c r="H298" s="6" t="s">
        <v>21</v>
      </c>
    </row>
    <row r="299" spans="1:8">
      <c r="A299" s="6">
        <v>298</v>
      </c>
      <c r="B299" s="6">
        <v>11000014218</v>
      </c>
      <c r="C299" t="s">
        <v>1246</v>
      </c>
      <c r="D299" t="s">
        <v>818</v>
      </c>
      <c r="E299" s="6">
        <v>3</v>
      </c>
      <c r="F299" t="s">
        <v>20</v>
      </c>
      <c r="G299" s="6" t="s">
        <v>21</v>
      </c>
      <c r="H299" s="6" t="s">
        <v>21</v>
      </c>
    </row>
    <row r="300" spans="1:8">
      <c r="A300" s="6">
        <v>299</v>
      </c>
      <c r="B300" s="6">
        <v>16000000358</v>
      </c>
      <c r="C300" t="s">
        <v>1247</v>
      </c>
      <c r="D300" t="s">
        <v>806</v>
      </c>
      <c r="E300" s="6">
        <v>8</v>
      </c>
      <c r="F300" t="s">
        <v>20</v>
      </c>
      <c r="G300" s="6" t="s">
        <v>21</v>
      </c>
      <c r="H300" s="6" t="s">
        <v>21</v>
      </c>
    </row>
    <row r="301" spans="1:8">
      <c r="A301" s="6">
        <v>300</v>
      </c>
      <c r="B301" s="6">
        <v>16000000360</v>
      </c>
      <c r="C301" t="s">
        <v>1248</v>
      </c>
      <c r="D301" t="s">
        <v>782</v>
      </c>
      <c r="E301" s="6">
        <v>2</v>
      </c>
      <c r="F301" t="s">
        <v>20</v>
      </c>
      <c r="G301" s="6" t="s">
        <v>21</v>
      </c>
      <c r="H301" s="6" t="s">
        <v>21</v>
      </c>
    </row>
    <row r="302" spans="1:8">
      <c r="A302" s="6">
        <v>301</v>
      </c>
      <c r="B302" s="6">
        <v>16000007024</v>
      </c>
      <c r="C302" t="s">
        <v>1249</v>
      </c>
      <c r="D302" t="s">
        <v>136</v>
      </c>
      <c r="E302" s="6">
        <v>2</v>
      </c>
      <c r="F302" t="s">
        <v>20</v>
      </c>
      <c r="G302" s="6" t="s">
        <v>21</v>
      </c>
      <c r="H302" s="6" t="s">
        <v>21</v>
      </c>
    </row>
    <row r="303" spans="1:8">
      <c r="A303" s="6">
        <v>302</v>
      </c>
      <c r="B303" s="6">
        <v>16000019867</v>
      </c>
      <c r="C303" t="s">
        <v>1250</v>
      </c>
      <c r="D303" t="s">
        <v>351</v>
      </c>
      <c r="E303" s="6">
        <v>26</v>
      </c>
      <c r="F303" t="s">
        <v>20</v>
      </c>
      <c r="H303" s="6" t="s">
        <v>21</v>
      </c>
    </row>
    <row r="304" spans="1:8">
      <c r="A304" s="6">
        <v>303</v>
      </c>
      <c r="B304" s="6">
        <v>16000019867</v>
      </c>
      <c r="C304" t="s">
        <v>1250</v>
      </c>
      <c r="D304" t="s">
        <v>351</v>
      </c>
      <c r="E304" s="6">
        <v>30</v>
      </c>
      <c r="F304" t="s">
        <v>20</v>
      </c>
      <c r="H304" s="6" t="s">
        <v>21</v>
      </c>
    </row>
    <row r="305" spans="1:8">
      <c r="A305" s="6">
        <v>304</v>
      </c>
      <c r="B305" s="6">
        <v>16000002209</v>
      </c>
      <c r="C305" t="s">
        <v>1251</v>
      </c>
      <c r="D305" t="s">
        <v>586</v>
      </c>
      <c r="E305" s="6">
        <v>82</v>
      </c>
      <c r="F305" t="s">
        <v>20</v>
      </c>
      <c r="G305" s="6" t="s">
        <v>21</v>
      </c>
    </row>
    <row r="306" spans="1:8">
      <c r="A306" s="6">
        <v>305</v>
      </c>
      <c r="B306" s="6">
        <v>16000022284</v>
      </c>
      <c r="C306" t="s">
        <v>1252</v>
      </c>
      <c r="D306" t="s">
        <v>753</v>
      </c>
      <c r="E306" s="6">
        <v>14</v>
      </c>
      <c r="F306" t="s">
        <v>20</v>
      </c>
      <c r="H306" s="6" t="s">
        <v>21</v>
      </c>
    </row>
    <row r="307" spans="1:8">
      <c r="A307" s="6">
        <v>306</v>
      </c>
      <c r="B307" s="6">
        <v>16000045037</v>
      </c>
      <c r="C307" t="s">
        <v>1253</v>
      </c>
      <c r="D307" t="s">
        <v>800</v>
      </c>
      <c r="E307" s="6">
        <v>469</v>
      </c>
      <c r="F307" t="s">
        <v>20</v>
      </c>
      <c r="H307" s="6" t="s">
        <v>21</v>
      </c>
    </row>
    <row r="308" spans="1:8">
      <c r="A308" s="6">
        <v>307</v>
      </c>
      <c r="B308" s="6">
        <v>16000000720</v>
      </c>
      <c r="C308" t="s">
        <v>1254</v>
      </c>
      <c r="D308" t="s">
        <v>879</v>
      </c>
      <c r="E308" s="6">
        <v>200</v>
      </c>
      <c r="F308" t="s">
        <v>20</v>
      </c>
      <c r="H308" s="6" t="s">
        <v>21</v>
      </c>
    </row>
    <row r="309" spans="1:8">
      <c r="A309" s="6">
        <v>308</v>
      </c>
      <c r="B309" s="6">
        <v>16000000714</v>
      </c>
      <c r="C309" t="s">
        <v>1255</v>
      </c>
      <c r="D309" t="s">
        <v>794</v>
      </c>
      <c r="E309" s="6">
        <v>500</v>
      </c>
      <c r="F309" t="s">
        <v>20</v>
      </c>
      <c r="H309" s="6" t="s">
        <v>21</v>
      </c>
    </row>
    <row r="310" spans="1:8">
      <c r="A310" s="6">
        <v>309</v>
      </c>
      <c r="B310" s="6">
        <v>16000000714</v>
      </c>
      <c r="C310" t="s">
        <v>1255</v>
      </c>
      <c r="D310" t="s">
        <v>794</v>
      </c>
      <c r="E310" s="6">
        <v>258</v>
      </c>
      <c r="F310" t="s">
        <v>20</v>
      </c>
      <c r="H310" s="6" t="s">
        <v>21</v>
      </c>
    </row>
    <row r="311" spans="1:8">
      <c r="A311" s="6">
        <v>310</v>
      </c>
      <c r="B311" s="6">
        <v>16000000715</v>
      </c>
      <c r="C311" t="s">
        <v>1256</v>
      </c>
      <c r="D311" t="s">
        <v>796</v>
      </c>
      <c r="E311" s="6">
        <v>453</v>
      </c>
      <c r="F311" t="s">
        <v>20</v>
      </c>
      <c r="H311" s="6" t="s">
        <v>21</v>
      </c>
    </row>
    <row r="312" spans="1:8">
      <c r="A312" s="6">
        <v>311</v>
      </c>
      <c r="B312" s="6">
        <v>16000000710</v>
      </c>
      <c r="C312" t="s">
        <v>1257</v>
      </c>
      <c r="D312" t="s">
        <v>790</v>
      </c>
      <c r="E312" s="6">
        <v>100</v>
      </c>
      <c r="F312" t="s">
        <v>20</v>
      </c>
      <c r="H312" s="6" t="s">
        <v>21</v>
      </c>
    </row>
    <row r="313" spans="1:8">
      <c r="A313" s="6">
        <v>312</v>
      </c>
      <c r="B313" s="6">
        <v>16000000710</v>
      </c>
      <c r="C313" t="s">
        <v>1257</v>
      </c>
      <c r="D313" t="s">
        <v>790</v>
      </c>
      <c r="E313" s="6">
        <v>148</v>
      </c>
      <c r="F313" t="s">
        <v>20</v>
      </c>
      <c r="H313" s="6" t="s">
        <v>21</v>
      </c>
    </row>
    <row r="314" spans="1:8">
      <c r="A314" s="6">
        <v>313</v>
      </c>
      <c r="B314" s="6">
        <v>16000001036</v>
      </c>
      <c r="C314" t="s">
        <v>1258</v>
      </c>
      <c r="D314" t="s">
        <v>957</v>
      </c>
      <c r="E314" s="6">
        <v>20</v>
      </c>
      <c r="F314" t="s">
        <v>20</v>
      </c>
      <c r="G314" s="6" t="s">
        <v>21</v>
      </c>
      <c r="H314" s="6" t="s">
        <v>21</v>
      </c>
    </row>
    <row r="315" spans="1:8">
      <c r="A315" s="6">
        <v>314</v>
      </c>
      <c r="B315" s="6">
        <v>16000001038</v>
      </c>
      <c r="C315" t="s">
        <v>1259</v>
      </c>
      <c r="D315" t="s">
        <v>953</v>
      </c>
      <c r="E315" s="6">
        <v>20</v>
      </c>
      <c r="F315" t="s">
        <v>20</v>
      </c>
      <c r="G315" s="6" t="s">
        <v>21</v>
      </c>
      <c r="H315" s="6" t="s">
        <v>21</v>
      </c>
    </row>
    <row r="316" spans="1:8">
      <c r="A316" s="6">
        <v>315</v>
      </c>
      <c r="B316" s="6">
        <v>16000001040</v>
      </c>
      <c r="C316" t="s">
        <v>1260</v>
      </c>
      <c r="D316" t="s">
        <v>959</v>
      </c>
      <c r="E316" s="6">
        <v>20</v>
      </c>
      <c r="F316" t="s">
        <v>20</v>
      </c>
      <c r="G316" s="6" t="s">
        <v>21</v>
      </c>
      <c r="H316" s="6" t="s">
        <v>21</v>
      </c>
    </row>
    <row r="317" spans="1:8">
      <c r="A317" s="6">
        <v>316</v>
      </c>
      <c r="B317" s="6">
        <v>16000000721</v>
      </c>
      <c r="C317" t="s">
        <v>1261</v>
      </c>
      <c r="D317" t="s">
        <v>598</v>
      </c>
      <c r="E317" s="6">
        <v>239</v>
      </c>
      <c r="F317" t="s">
        <v>20</v>
      </c>
      <c r="H317" s="6" t="s">
        <v>21</v>
      </c>
    </row>
    <row r="318" spans="1:8">
      <c r="A318" s="6">
        <v>317</v>
      </c>
      <c r="B318" s="6">
        <v>16000026328</v>
      </c>
      <c r="C318" t="s">
        <v>1262</v>
      </c>
      <c r="D318" t="s">
        <v>911</v>
      </c>
      <c r="E318" s="6">
        <v>100</v>
      </c>
      <c r="F318" t="s">
        <v>20</v>
      </c>
      <c r="G318" s="6" t="s">
        <v>21</v>
      </c>
      <c r="H318" s="6" t="s">
        <v>21</v>
      </c>
    </row>
    <row r="319" spans="1:8">
      <c r="A319" s="6">
        <v>318</v>
      </c>
      <c r="B319" s="6">
        <v>16000000713</v>
      </c>
      <c r="C319" t="s">
        <v>1263</v>
      </c>
      <c r="D319" t="s">
        <v>704</v>
      </c>
      <c r="E319" s="6">
        <v>457</v>
      </c>
      <c r="F319" t="s">
        <v>20</v>
      </c>
      <c r="H319" s="6" t="s">
        <v>21</v>
      </c>
    </row>
    <row r="320" spans="1:8">
      <c r="A320" s="6">
        <v>319</v>
      </c>
      <c r="B320" s="6">
        <v>16000000708</v>
      </c>
      <c r="C320" t="s">
        <v>1264</v>
      </c>
      <c r="D320" t="s">
        <v>776</v>
      </c>
      <c r="E320" s="6">
        <v>100</v>
      </c>
      <c r="F320" t="s">
        <v>20</v>
      </c>
      <c r="H320" s="6" t="s">
        <v>21</v>
      </c>
    </row>
    <row r="321" spans="1:8">
      <c r="A321" s="6">
        <v>320</v>
      </c>
      <c r="B321" s="6">
        <v>16000000735</v>
      </c>
      <c r="C321" t="s">
        <v>1265</v>
      </c>
      <c r="D321" t="s">
        <v>883</v>
      </c>
      <c r="E321" s="6">
        <v>220</v>
      </c>
      <c r="F321" t="s">
        <v>20</v>
      </c>
      <c r="H321" s="6" t="s">
        <v>21</v>
      </c>
    </row>
    <row r="322" spans="1:8">
      <c r="A322" s="6">
        <v>321</v>
      </c>
      <c r="B322" s="6">
        <v>16000019877</v>
      </c>
      <c r="C322" t="s">
        <v>1266</v>
      </c>
      <c r="D322" t="s">
        <v>680</v>
      </c>
      <c r="E322" s="6">
        <v>94</v>
      </c>
      <c r="F322" t="s">
        <v>20</v>
      </c>
      <c r="H322" s="6" t="s">
        <v>21</v>
      </c>
    </row>
    <row r="323" spans="1:8">
      <c r="A323" s="6">
        <v>322</v>
      </c>
      <c r="B323" s="6">
        <v>16000001425</v>
      </c>
      <c r="C323" t="s">
        <v>1267</v>
      </c>
      <c r="D323" t="s">
        <v>289</v>
      </c>
      <c r="E323" s="6">
        <v>15</v>
      </c>
      <c r="F323" t="s">
        <v>20</v>
      </c>
      <c r="H323" s="6" t="s">
        <v>21</v>
      </c>
    </row>
    <row r="324" spans="1:8">
      <c r="A324" s="6">
        <v>323</v>
      </c>
      <c r="B324" s="6">
        <v>16000020021</v>
      </c>
      <c r="C324" t="s">
        <v>1268</v>
      </c>
      <c r="D324" t="s">
        <v>293</v>
      </c>
      <c r="E324" s="6">
        <v>6</v>
      </c>
      <c r="F324" t="s">
        <v>20</v>
      </c>
      <c r="H324" s="6" t="s">
        <v>21</v>
      </c>
    </row>
    <row r="325" spans="1:8">
      <c r="A325" s="6">
        <v>324</v>
      </c>
      <c r="B325" s="6">
        <v>16000002219</v>
      </c>
      <c r="C325" t="s">
        <v>1269</v>
      </c>
      <c r="D325" t="s">
        <v>233</v>
      </c>
      <c r="E325" s="6">
        <v>9</v>
      </c>
      <c r="F325" t="s">
        <v>20</v>
      </c>
      <c r="G325" s="6" t="s">
        <v>21</v>
      </c>
    </row>
    <row r="326" spans="1:8">
      <c r="A326" s="6">
        <v>325</v>
      </c>
      <c r="B326" s="6">
        <v>16000002221</v>
      </c>
      <c r="C326" t="s">
        <v>1270</v>
      </c>
      <c r="D326" t="s">
        <v>493</v>
      </c>
      <c r="E326" s="6">
        <v>12</v>
      </c>
      <c r="F326" t="s">
        <v>20</v>
      </c>
      <c r="G326" s="6" t="s">
        <v>21</v>
      </c>
    </row>
    <row r="327" spans="1:8">
      <c r="A327" s="6">
        <v>326</v>
      </c>
      <c r="B327" s="6">
        <v>16000025386</v>
      </c>
      <c r="C327" t="s">
        <v>1271</v>
      </c>
      <c r="D327" t="s">
        <v>616</v>
      </c>
      <c r="E327" s="6">
        <v>4</v>
      </c>
      <c r="F327" t="s">
        <v>20</v>
      </c>
      <c r="H327" s="6" t="s">
        <v>21</v>
      </c>
    </row>
    <row r="328" spans="1:8">
      <c r="A328" s="6">
        <v>327</v>
      </c>
      <c r="B328" s="6">
        <v>16000044701</v>
      </c>
      <c r="C328" t="s">
        <v>1272</v>
      </c>
      <c r="D328" t="s">
        <v>759</v>
      </c>
      <c r="E328" s="6">
        <v>3</v>
      </c>
      <c r="F328" t="s">
        <v>20</v>
      </c>
      <c r="H328" s="6" t="s">
        <v>21</v>
      </c>
    </row>
    <row r="329" spans="1:8">
      <c r="A329" s="6">
        <v>328</v>
      </c>
      <c r="B329" s="6">
        <v>16000028734</v>
      </c>
      <c r="C329" t="s">
        <v>1273</v>
      </c>
      <c r="D329" t="s">
        <v>590</v>
      </c>
      <c r="E329" s="6">
        <v>40</v>
      </c>
      <c r="F329" t="s">
        <v>20</v>
      </c>
      <c r="H329" s="6" t="s">
        <v>21</v>
      </c>
    </row>
    <row r="330" spans="1:8">
      <c r="A330" s="6">
        <v>329</v>
      </c>
      <c r="B330" s="6">
        <v>16000028734</v>
      </c>
      <c r="C330" t="s">
        <v>1273</v>
      </c>
      <c r="D330" t="s">
        <v>590</v>
      </c>
      <c r="E330" s="6">
        <v>4</v>
      </c>
      <c r="F330" t="s">
        <v>20</v>
      </c>
      <c r="H330" s="6" t="s">
        <v>21</v>
      </c>
    </row>
    <row r="331" spans="1:8">
      <c r="A331" s="6">
        <v>330</v>
      </c>
      <c r="B331" s="6">
        <v>16000000355</v>
      </c>
      <c r="C331" t="s">
        <v>84</v>
      </c>
      <c r="D331" t="s">
        <v>84</v>
      </c>
      <c r="E331" s="6">
        <v>4</v>
      </c>
      <c r="F331" t="s">
        <v>20</v>
      </c>
      <c r="G331" s="6" t="s">
        <v>21</v>
      </c>
    </row>
    <row r="332" spans="1:8">
      <c r="A332" s="6">
        <v>331</v>
      </c>
      <c r="B332" s="6">
        <v>16000025979</v>
      </c>
      <c r="C332" t="s">
        <v>1274</v>
      </c>
      <c r="D332" t="s">
        <v>116</v>
      </c>
      <c r="E332" s="6">
        <v>5</v>
      </c>
      <c r="F332" t="s">
        <v>20</v>
      </c>
      <c r="H332" s="6" t="s">
        <v>21</v>
      </c>
    </row>
    <row r="333" spans="1:8">
      <c r="A333" s="6">
        <v>332</v>
      </c>
      <c r="B333" s="6">
        <v>16000002187</v>
      </c>
      <c r="C333" t="s">
        <v>1275</v>
      </c>
      <c r="D333" t="s">
        <v>112</v>
      </c>
      <c r="E333" s="6">
        <v>11</v>
      </c>
      <c r="F333" t="s">
        <v>20</v>
      </c>
      <c r="G333" s="6" t="s">
        <v>21</v>
      </c>
    </row>
    <row r="334" spans="1:8">
      <c r="A334" s="6">
        <v>333</v>
      </c>
      <c r="B334" s="6">
        <v>11000004590</v>
      </c>
      <c r="C334" t="s">
        <v>1276</v>
      </c>
      <c r="D334" t="s">
        <v>228</v>
      </c>
      <c r="E334" s="6">
        <v>1</v>
      </c>
      <c r="F334" t="s">
        <v>20</v>
      </c>
      <c r="G334" s="6" t="s">
        <v>21</v>
      </c>
    </row>
    <row r="335" spans="1:8">
      <c r="A335" s="6">
        <v>334</v>
      </c>
      <c r="B335" s="6">
        <v>16000045011</v>
      </c>
      <c r="C335" t="s">
        <v>1277</v>
      </c>
      <c r="D335" t="s">
        <v>622</v>
      </c>
      <c r="E335" s="6">
        <v>100</v>
      </c>
      <c r="F335" t="s">
        <v>20</v>
      </c>
      <c r="H335" s="6" t="s">
        <v>21</v>
      </c>
    </row>
    <row r="336" spans="1:8">
      <c r="A336" s="6">
        <v>335</v>
      </c>
      <c r="B336" s="6">
        <v>16000001427</v>
      </c>
      <c r="C336" t="s">
        <v>1278</v>
      </c>
      <c r="D336" t="s">
        <v>471</v>
      </c>
      <c r="E336" s="6">
        <v>23</v>
      </c>
      <c r="F336" t="s">
        <v>20</v>
      </c>
      <c r="H336" s="6" t="s">
        <v>21</v>
      </c>
    </row>
    <row r="337" spans="1:8">
      <c r="A337" s="6">
        <v>336</v>
      </c>
      <c r="B337" s="6">
        <v>16000011572</v>
      </c>
      <c r="C337" t="s">
        <v>1279</v>
      </c>
      <c r="D337" t="s">
        <v>580</v>
      </c>
      <c r="E337" s="6">
        <v>80</v>
      </c>
      <c r="F337" t="s">
        <v>20</v>
      </c>
      <c r="H337" s="6" t="s">
        <v>21</v>
      </c>
    </row>
    <row r="338" spans="1:8">
      <c r="A338" s="6">
        <v>337</v>
      </c>
      <c r="B338" s="6">
        <v>16000011572</v>
      </c>
      <c r="C338" t="s">
        <v>1279</v>
      </c>
      <c r="D338" t="s">
        <v>1279</v>
      </c>
      <c r="E338" s="6">
        <v>20</v>
      </c>
      <c r="F338" t="s">
        <v>20</v>
      </c>
      <c r="H338" s="6" t="s">
        <v>21</v>
      </c>
    </row>
    <row r="339" spans="1:8">
      <c r="A339" s="6">
        <v>338</v>
      </c>
      <c r="B339" s="6">
        <v>16000011573</v>
      </c>
      <c r="C339" t="s">
        <v>1280</v>
      </c>
      <c r="D339" t="s">
        <v>642</v>
      </c>
      <c r="E339" s="6">
        <v>29</v>
      </c>
      <c r="F339" t="s">
        <v>20</v>
      </c>
      <c r="H339" s="6" t="s">
        <v>21</v>
      </c>
    </row>
    <row r="340" spans="1:8">
      <c r="A340" s="6">
        <v>339</v>
      </c>
      <c r="B340" s="6">
        <v>16000011573</v>
      </c>
      <c r="C340" t="s">
        <v>1280</v>
      </c>
      <c r="D340" t="s">
        <v>642</v>
      </c>
      <c r="E340" s="6">
        <v>40</v>
      </c>
      <c r="F340" t="s">
        <v>20</v>
      </c>
      <c r="H340" s="6" t="s">
        <v>21</v>
      </c>
    </row>
    <row r="341" spans="1:8">
      <c r="A341" s="6">
        <v>340</v>
      </c>
      <c r="B341" s="6">
        <v>16000011574</v>
      </c>
      <c r="C341" t="s">
        <v>1281</v>
      </c>
      <c r="D341" t="s">
        <v>630</v>
      </c>
      <c r="E341" s="6">
        <v>40</v>
      </c>
      <c r="F341" t="s">
        <v>20</v>
      </c>
      <c r="H341" s="6" t="s">
        <v>21</v>
      </c>
    </row>
    <row r="342" spans="1:8">
      <c r="A342" s="6">
        <v>341</v>
      </c>
      <c r="B342" s="6">
        <v>16000011575</v>
      </c>
      <c r="C342" t="s">
        <v>1282</v>
      </c>
      <c r="D342" t="s">
        <v>612</v>
      </c>
      <c r="E342" s="6">
        <v>40</v>
      </c>
      <c r="F342" t="s">
        <v>20</v>
      </c>
      <c r="H342" s="6" t="s">
        <v>21</v>
      </c>
    </row>
    <row r="343" spans="1:8">
      <c r="A343" s="6">
        <v>342</v>
      </c>
      <c r="B343" s="6">
        <v>16000001477</v>
      </c>
      <c r="C343" t="s">
        <v>1283</v>
      </c>
      <c r="D343" t="s">
        <v>838</v>
      </c>
      <c r="E343" s="6">
        <v>70</v>
      </c>
      <c r="F343" t="s">
        <v>20</v>
      </c>
      <c r="H343" s="6" t="s">
        <v>21</v>
      </c>
    </row>
    <row r="344" spans="1:8">
      <c r="A344" s="6">
        <v>343</v>
      </c>
      <c r="B344" s="6">
        <v>16000002265</v>
      </c>
      <c r="C344" t="s">
        <v>1284</v>
      </c>
      <c r="D344" t="s">
        <v>417</v>
      </c>
      <c r="E344" s="6">
        <v>25</v>
      </c>
      <c r="F344" t="s">
        <v>20</v>
      </c>
      <c r="G344" s="6" t="s">
        <v>21</v>
      </c>
    </row>
    <row r="345" spans="1:8">
      <c r="A345" s="6">
        <v>344</v>
      </c>
      <c r="B345" s="6">
        <v>16000000748</v>
      </c>
      <c r="C345" t="s">
        <v>804</v>
      </c>
      <c r="D345" t="s">
        <v>804</v>
      </c>
      <c r="E345" s="6">
        <v>15</v>
      </c>
      <c r="F345" t="s">
        <v>20</v>
      </c>
      <c r="G345" s="6" t="s">
        <v>21</v>
      </c>
      <c r="H345" s="6" t="s">
        <v>21</v>
      </c>
    </row>
    <row r="346" spans="1:8">
      <c r="A346" s="6">
        <v>345</v>
      </c>
      <c r="B346" s="6">
        <v>16000043525</v>
      </c>
      <c r="C346" t="s">
        <v>1285</v>
      </c>
      <c r="D346" t="s">
        <v>303</v>
      </c>
      <c r="E346" s="6">
        <v>4</v>
      </c>
      <c r="F346" t="s">
        <v>20</v>
      </c>
      <c r="G346" s="6" t="s">
        <v>21</v>
      </c>
      <c r="H346" s="6" t="s">
        <v>21</v>
      </c>
    </row>
    <row r="347" spans="1:8">
      <c r="A347" s="6">
        <v>346</v>
      </c>
      <c r="B347" s="6">
        <v>11000004570</v>
      </c>
      <c r="C347" t="s">
        <v>1286</v>
      </c>
      <c r="D347" t="s">
        <v>301</v>
      </c>
      <c r="E347" s="6">
        <v>17</v>
      </c>
      <c r="F347" t="s">
        <v>20</v>
      </c>
      <c r="G347" s="6" t="s">
        <v>21</v>
      </c>
    </row>
    <row r="348" spans="1:8">
      <c r="A348" s="6">
        <v>347</v>
      </c>
      <c r="B348" s="6">
        <v>11000004566</v>
      </c>
      <c r="C348" t="s">
        <v>1287</v>
      </c>
      <c r="D348" t="s">
        <v>393</v>
      </c>
      <c r="E348" s="6">
        <v>5</v>
      </c>
      <c r="F348" t="s">
        <v>20</v>
      </c>
      <c r="G348" s="6" t="s">
        <v>21</v>
      </c>
      <c r="H348" s="6" t="s">
        <v>21</v>
      </c>
    </row>
    <row r="349" spans="1:8">
      <c r="A349" s="6">
        <v>348</v>
      </c>
      <c r="B349" s="6">
        <v>11000004563</v>
      </c>
      <c r="C349" t="s">
        <v>1288</v>
      </c>
      <c r="D349" t="s">
        <v>403</v>
      </c>
      <c r="E349" s="6">
        <v>10</v>
      </c>
      <c r="F349" t="s">
        <v>20</v>
      </c>
      <c r="G349" s="6" t="s">
        <v>21</v>
      </c>
    </row>
    <row r="350" spans="1:8">
      <c r="A350" s="6">
        <v>349</v>
      </c>
      <c r="B350" s="6">
        <v>16000045235</v>
      </c>
      <c r="C350" t="s">
        <v>1289</v>
      </c>
      <c r="D350" t="s">
        <v>668</v>
      </c>
      <c r="E350" s="6">
        <v>10</v>
      </c>
      <c r="F350" t="s">
        <v>20</v>
      </c>
      <c r="G350" s="6" t="s">
        <v>21</v>
      </c>
      <c r="H350" s="6" t="s">
        <v>21</v>
      </c>
    </row>
    <row r="351" spans="1:8">
      <c r="A351" s="6">
        <v>350</v>
      </c>
      <c r="B351" s="6">
        <v>16000045237</v>
      </c>
      <c r="C351" t="s">
        <v>1290</v>
      </c>
      <c r="D351" t="s">
        <v>349</v>
      </c>
      <c r="E351" s="6">
        <v>10</v>
      </c>
      <c r="F351" t="s">
        <v>20</v>
      </c>
      <c r="G351" s="6" t="s">
        <v>21</v>
      </c>
      <c r="H351" s="6" t="s">
        <v>21</v>
      </c>
    </row>
    <row r="352" spans="1:8">
      <c r="A352" s="6">
        <v>351</v>
      </c>
      <c r="B352" s="6">
        <v>11000085114</v>
      </c>
      <c r="C352" t="s">
        <v>1291</v>
      </c>
      <c r="D352" t="s">
        <v>257</v>
      </c>
      <c r="E352" s="6">
        <v>10</v>
      </c>
      <c r="F352" t="s">
        <v>20</v>
      </c>
      <c r="H352" s="6" t="s">
        <v>21</v>
      </c>
    </row>
    <row r="353" spans="1:8">
      <c r="A353" s="6">
        <v>352</v>
      </c>
      <c r="B353" s="6">
        <v>11000081639</v>
      </c>
      <c r="C353" t="s">
        <v>1292</v>
      </c>
      <c r="D353" t="s">
        <v>943</v>
      </c>
      <c r="E353" s="6">
        <v>50</v>
      </c>
      <c r="F353" t="s">
        <v>20</v>
      </c>
      <c r="G353" s="6" t="s">
        <v>21</v>
      </c>
      <c r="H353" s="6" t="s">
        <v>21</v>
      </c>
    </row>
    <row r="354" spans="1:8">
      <c r="A354" s="6">
        <v>353</v>
      </c>
      <c r="B354" s="6">
        <v>16000033478</v>
      </c>
      <c r="C354" t="s">
        <v>682</v>
      </c>
      <c r="D354" t="s">
        <v>682</v>
      </c>
      <c r="E354" s="6">
        <v>18</v>
      </c>
      <c r="F354" t="s">
        <v>20</v>
      </c>
      <c r="G354" s="6" t="s">
        <v>21</v>
      </c>
      <c r="H354" s="6" t="s">
        <v>21</v>
      </c>
    </row>
    <row r="355" spans="1:8">
      <c r="A355" s="6">
        <v>354</v>
      </c>
      <c r="B355" s="6">
        <v>11000005579</v>
      </c>
      <c r="C355" t="s">
        <v>802</v>
      </c>
      <c r="D355" t="s">
        <v>802</v>
      </c>
      <c r="E355" s="6">
        <v>10</v>
      </c>
      <c r="F355" t="s">
        <v>20</v>
      </c>
      <c r="H355" s="6" t="s">
        <v>21</v>
      </c>
    </row>
    <row r="356" spans="1:8">
      <c r="A356" s="6">
        <v>355</v>
      </c>
      <c r="B356" s="6">
        <v>11000005579</v>
      </c>
      <c r="C356" t="s">
        <v>802</v>
      </c>
      <c r="D356" t="s">
        <v>1293</v>
      </c>
      <c r="E356" s="6">
        <v>20</v>
      </c>
      <c r="F356" t="s">
        <v>20</v>
      </c>
      <c r="H356" s="6" t="s">
        <v>21</v>
      </c>
    </row>
    <row r="357" spans="1:8">
      <c r="A357" s="6">
        <v>356</v>
      </c>
      <c r="B357" s="6">
        <v>11000005579</v>
      </c>
      <c r="C357" t="s">
        <v>802</v>
      </c>
      <c r="D357" t="s">
        <v>1293</v>
      </c>
      <c r="E357" s="6">
        <v>3</v>
      </c>
      <c r="F357" t="s">
        <v>20</v>
      </c>
      <c r="H357" s="6" t="s">
        <v>21</v>
      </c>
    </row>
    <row r="358" spans="1:8">
      <c r="A358" s="6">
        <v>357</v>
      </c>
      <c r="B358" s="6">
        <v>16000043836</v>
      </c>
      <c r="C358" t="s">
        <v>1294</v>
      </c>
      <c r="D358" t="s">
        <v>48</v>
      </c>
      <c r="E358" s="6">
        <v>2</v>
      </c>
      <c r="F358" t="s">
        <v>20</v>
      </c>
      <c r="H358" s="6" t="s">
        <v>21</v>
      </c>
    </row>
    <row r="359" spans="1:8">
      <c r="A359" s="6">
        <v>358</v>
      </c>
      <c r="B359" s="6">
        <v>16000043836</v>
      </c>
      <c r="C359" t="s">
        <v>1294</v>
      </c>
      <c r="D359" t="s">
        <v>48</v>
      </c>
      <c r="E359" s="6">
        <v>5</v>
      </c>
      <c r="F359" t="s">
        <v>20</v>
      </c>
      <c r="H359" s="6" t="s">
        <v>21</v>
      </c>
    </row>
    <row r="360" spans="1:8">
      <c r="A360" s="6">
        <v>359</v>
      </c>
      <c r="B360" s="6">
        <v>16000040367</v>
      </c>
      <c r="C360" t="s">
        <v>1295</v>
      </c>
      <c r="D360" t="s">
        <v>387</v>
      </c>
      <c r="E360" s="6">
        <v>7</v>
      </c>
      <c r="F360" t="s">
        <v>20</v>
      </c>
      <c r="H360" s="6" t="s">
        <v>21</v>
      </c>
    </row>
    <row r="361" spans="1:8">
      <c r="A361" s="6">
        <v>360</v>
      </c>
      <c r="B361" s="6">
        <v>16000040090</v>
      </c>
      <c r="C361" t="s">
        <v>1296</v>
      </c>
      <c r="D361" t="s">
        <v>385</v>
      </c>
      <c r="E361" s="6">
        <v>1</v>
      </c>
      <c r="F361" t="s">
        <v>20</v>
      </c>
      <c r="G361" s="6" t="s">
        <v>21</v>
      </c>
    </row>
    <row r="362" spans="1:8">
      <c r="A362" s="6">
        <v>361</v>
      </c>
      <c r="B362" s="6">
        <v>11000069149</v>
      </c>
      <c r="C362" t="s">
        <v>1297</v>
      </c>
      <c r="D362" t="s">
        <v>545</v>
      </c>
      <c r="E362" s="6">
        <v>17.350000000000001</v>
      </c>
      <c r="F362" t="s">
        <v>546</v>
      </c>
      <c r="G362" s="6" t="s">
        <v>21</v>
      </c>
      <c r="H362" s="6" t="s">
        <v>21</v>
      </c>
    </row>
    <row r="363" spans="1:8">
      <c r="A363" s="6">
        <v>362</v>
      </c>
      <c r="B363" s="6">
        <v>16000002204</v>
      </c>
      <c r="C363" t="s">
        <v>1298</v>
      </c>
      <c r="D363" t="s">
        <v>359</v>
      </c>
      <c r="E363" s="6">
        <v>6</v>
      </c>
      <c r="F363" t="s">
        <v>20</v>
      </c>
      <c r="G363" s="6" t="s">
        <v>21</v>
      </c>
    </row>
    <row r="364" spans="1:8">
      <c r="A364" s="6">
        <v>363</v>
      </c>
      <c r="B364" s="6">
        <v>16000028001</v>
      </c>
      <c r="C364" t="s">
        <v>1299</v>
      </c>
      <c r="D364" t="s">
        <v>216</v>
      </c>
      <c r="E364" s="6">
        <v>26</v>
      </c>
      <c r="F364" t="s">
        <v>20</v>
      </c>
      <c r="H364" s="6" t="s">
        <v>21</v>
      </c>
    </row>
    <row r="365" spans="1:8">
      <c r="A365" s="6">
        <v>364</v>
      </c>
      <c r="B365" s="6">
        <v>16000028002</v>
      </c>
      <c r="C365" t="s">
        <v>1300</v>
      </c>
      <c r="D365" t="s">
        <v>210</v>
      </c>
      <c r="E365" s="6">
        <v>26</v>
      </c>
      <c r="F365" t="s">
        <v>20</v>
      </c>
      <c r="H365" s="6" t="s">
        <v>21</v>
      </c>
    </row>
    <row r="366" spans="1:8">
      <c r="A366" s="6">
        <v>365</v>
      </c>
      <c r="B366" s="6">
        <v>16000004463</v>
      </c>
      <c r="C366" t="s">
        <v>1301</v>
      </c>
      <c r="D366" t="s">
        <v>893</v>
      </c>
      <c r="E366" s="6">
        <v>77</v>
      </c>
      <c r="F366" t="s">
        <v>20</v>
      </c>
      <c r="H366" s="6" t="s">
        <v>21</v>
      </c>
    </row>
    <row r="367" spans="1:8">
      <c r="A367" s="6">
        <v>366</v>
      </c>
      <c r="B367" s="6">
        <v>16000000554</v>
      </c>
      <c r="C367" t="s">
        <v>1302</v>
      </c>
      <c r="D367" t="s">
        <v>558</v>
      </c>
      <c r="E367" s="6">
        <v>2</v>
      </c>
      <c r="F367" t="s">
        <v>20</v>
      </c>
      <c r="G367" s="6" t="s">
        <v>21</v>
      </c>
      <c r="H367" s="6" t="s">
        <v>21</v>
      </c>
    </row>
    <row r="368" spans="1:8">
      <c r="A368" s="6">
        <v>367</v>
      </c>
      <c r="B368" s="6">
        <v>16000030885</v>
      </c>
      <c r="C368" t="s">
        <v>1303</v>
      </c>
      <c r="D368" t="s">
        <v>19</v>
      </c>
      <c r="E368" s="6">
        <v>6</v>
      </c>
      <c r="F368" t="s">
        <v>20</v>
      </c>
      <c r="H368" s="6" t="s">
        <v>21</v>
      </c>
    </row>
    <row r="369" spans="1:8">
      <c r="A369" s="6">
        <v>368</v>
      </c>
      <c r="B369" s="6">
        <v>16000030885</v>
      </c>
      <c r="C369" t="s">
        <v>1303</v>
      </c>
      <c r="D369" t="s">
        <v>19</v>
      </c>
      <c r="E369" s="6">
        <v>5</v>
      </c>
      <c r="F369" t="s">
        <v>20</v>
      </c>
      <c r="H369" s="6" t="s">
        <v>21</v>
      </c>
    </row>
    <row r="370" spans="1:8">
      <c r="A370" s="6">
        <v>369</v>
      </c>
      <c r="B370" s="6">
        <v>16000002220</v>
      </c>
      <c r="C370" t="s">
        <v>1304</v>
      </c>
      <c r="D370" t="s">
        <v>407</v>
      </c>
      <c r="E370" s="6">
        <v>5</v>
      </c>
      <c r="F370" t="s">
        <v>20</v>
      </c>
      <c r="G370" s="6" t="s">
        <v>21</v>
      </c>
    </row>
    <row r="371" spans="1:8">
      <c r="A371" s="6">
        <v>370</v>
      </c>
      <c r="B371" s="6">
        <v>16000024405</v>
      </c>
      <c r="C371" t="s">
        <v>1305</v>
      </c>
      <c r="D371" t="s">
        <v>237</v>
      </c>
      <c r="E371" s="6">
        <v>10</v>
      </c>
      <c r="F371" t="s">
        <v>20</v>
      </c>
      <c r="G371" s="6" t="s">
        <v>21</v>
      </c>
    </row>
    <row r="372" spans="1:8">
      <c r="A372" s="6">
        <v>371</v>
      </c>
      <c r="B372" s="6">
        <v>16000024405</v>
      </c>
      <c r="C372" t="s">
        <v>1305</v>
      </c>
      <c r="D372" t="s">
        <v>237</v>
      </c>
      <c r="E372" s="6">
        <v>3</v>
      </c>
      <c r="F372" t="s">
        <v>20</v>
      </c>
      <c r="G372" s="6" t="s">
        <v>21</v>
      </c>
    </row>
    <row r="373" spans="1:8">
      <c r="A373" s="6">
        <v>372</v>
      </c>
      <c r="B373" s="6">
        <v>16000045057</v>
      </c>
      <c r="C373" t="s">
        <v>1306</v>
      </c>
      <c r="D373" t="s">
        <v>114</v>
      </c>
      <c r="E373" s="6">
        <v>3</v>
      </c>
      <c r="F373" t="s">
        <v>20</v>
      </c>
      <c r="G373" s="6" t="s">
        <v>21</v>
      </c>
    </row>
    <row r="374" spans="1:8">
      <c r="A374" s="6">
        <v>373</v>
      </c>
      <c r="B374" s="6">
        <v>16000001442</v>
      </c>
      <c r="C374" t="s">
        <v>1307</v>
      </c>
      <c r="D374" t="s">
        <v>76</v>
      </c>
      <c r="E374" s="6">
        <v>10</v>
      </c>
      <c r="F374" t="s">
        <v>20</v>
      </c>
      <c r="H374" s="6" t="s">
        <v>21</v>
      </c>
    </row>
    <row r="375" spans="1:8">
      <c r="A375" s="6">
        <v>374</v>
      </c>
      <c r="B375" s="6">
        <v>16000001442</v>
      </c>
      <c r="C375" t="s">
        <v>1307</v>
      </c>
      <c r="D375" t="s">
        <v>76</v>
      </c>
      <c r="E375" s="6">
        <v>12</v>
      </c>
      <c r="F375" t="s">
        <v>20</v>
      </c>
      <c r="H375" s="6" t="s">
        <v>21</v>
      </c>
    </row>
    <row r="376" spans="1:8">
      <c r="A376" s="6">
        <v>375</v>
      </c>
      <c r="B376" s="6">
        <v>16000004413</v>
      </c>
      <c r="C376" t="s">
        <v>1308</v>
      </c>
      <c r="D376" t="s">
        <v>68</v>
      </c>
      <c r="E376" s="6">
        <v>3</v>
      </c>
      <c r="F376" t="s">
        <v>20</v>
      </c>
      <c r="H376" s="6" t="s">
        <v>21</v>
      </c>
    </row>
    <row r="377" spans="1:8">
      <c r="A377" s="6">
        <v>376</v>
      </c>
      <c r="B377" s="6">
        <v>16000004413</v>
      </c>
      <c r="C377" t="s">
        <v>1308</v>
      </c>
      <c r="D377" t="s">
        <v>68</v>
      </c>
      <c r="E377" s="6">
        <v>4</v>
      </c>
      <c r="F377" t="s">
        <v>20</v>
      </c>
      <c r="H377" s="6" t="s">
        <v>21</v>
      </c>
    </row>
    <row r="378" spans="1:8">
      <c r="A378" s="6">
        <v>377</v>
      </c>
      <c r="B378" s="6">
        <v>16000001438</v>
      </c>
      <c r="C378" t="s">
        <v>1309</v>
      </c>
      <c r="D378" t="s">
        <v>138</v>
      </c>
      <c r="E378" s="6">
        <v>10</v>
      </c>
      <c r="F378" t="s">
        <v>20</v>
      </c>
      <c r="H378" s="6" t="s">
        <v>21</v>
      </c>
    </row>
    <row r="379" spans="1:8">
      <c r="A379" s="6">
        <v>378</v>
      </c>
      <c r="B379" s="6">
        <v>16000001438</v>
      </c>
      <c r="C379" t="s">
        <v>1309</v>
      </c>
      <c r="D379" t="s">
        <v>138</v>
      </c>
      <c r="E379" s="6">
        <v>3</v>
      </c>
      <c r="F379" t="s">
        <v>20</v>
      </c>
      <c r="H379" s="6" t="s">
        <v>21</v>
      </c>
    </row>
    <row r="380" spans="1:8">
      <c r="A380" s="6">
        <v>379</v>
      </c>
      <c r="B380" s="6">
        <v>16000025558</v>
      </c>
      <c r="C380" t="s">
        <v>1310</v>
      </c>
      <c r="D380" t="s">
        <v>745</v>
      </c>
      <c r="E380" s="6">
        <v>6</v>
      </c>
      <c r="F380" t="s">
        <v>20</v>
      </c>
      <c r="H380" s="6" t="s">
        <v>21</v>
      </c>
    </row>
    <row r="381" spans="1:8">
      <c r="A381" s="6">
        <v>380</v>
      </c>
      <c r="B381" s="6">
        <v>16000001472</v>
      </c>
      <c r="C381" t="s">
        <v>1311</v>
      </c>
      <c r="D381" t="s">
        <v>525</v>
      </c>
      <c r="E381" s="6">
        <v>31</v>
      </c>
      <c r="F381" t="s">
        <v>20</v>
      </c>
      <c r="H381" s="6" t="s">
        <v>21</v>
      </c>
    </row>
    <row r="382" spans="1:8">
      <c r="A382" s="6">
        <v>381</v>
      </c>
      <c r="B382" s="6">
        <v>16000030550</v>
      </c>
      <c r="C382" t="s">
        <v>1312</v>
      </c>
      <c r="D382" t="s">
        <v>672</v>
      </c>
      <c r="E382" s="6">
        <v>10</v>
      </c>
      <c r="F382" t="s">
        <v>20</v>
      </c>
      <c r="H382" s="6" t="s">
        <v>21</v>
      </c>
    </row>
    <row r="383" spans="1:8">
      <c r="A383" s="6">
        <v>382</v>
      </c>
      <c r="B383" s="6">
        <v>16000002250</v>
      </c>
      <c r="C383" t="s">
        <v>1313</v>
      </c>
      <c r="D383" t="s">
        <v>72</v>
      </c>
      <c r="E383" s="6">
        <v>2</v>
      </c>
      <c r="F383" t="s">
        <v>20</v>
      </c>
      <c r="G383" s="6" t="s">
        <v>21</v>
      </c>
    </row>
    <row r="384" spans="1:8">
      <c r="A384" s="6">
        <v>383</v>
      </c>
      <c r="B384" s="6">
        <v>16000039302</v>
      </c>
      <c r="C384" t="s">
        <v>1314</v>
      </c>
      <c r="D384" t="s">
        <v>126</v>
      </c>
      <c r="E384" s="6">
        <v>1</v>
      </c>
      <c r="F384" t="s">
        <v>20</v>
      </c>
      <c r="H384" s="6" t="s">
        <v>21</v>
      </c>
    </row>
    <row r="385" spans="1:8">
      <c r="A385" s="6">
        <v>384</v>
      </c>
      <c r="B385" s="6">
        <v>16000001446</v>
      </c>
      <c r="C385" t="s">
        <v>1315</v>
      </c>
      <c r="D385" t="s">
        <v>379</v>
      </c>
      <c r="E385" s="6">
        <v>1</v>
      </c>
      <c r="F385" t="s">
        <v>20</v>
      </c>
      <c r="H385" s="6" t="s">
        <v>21</v>
      </c>
    </row>
    <row r="386" spans="1:8">
      <c r="A386" s="6">
        <v>385</v>
      </c>
      <c r="B386" s="6">
        <v>16000004410</v>
      </c>
      <c r="C386" t="s">
        <v>1316</v>
      </c>
      <c r="D386" t="s">
        <v>459</v>
      </c>
      <c r="E386" s="6">
        <v>19</v>
      </c>
      <c r="F386" t="s">
        <v>20</v>
      </c>
      <c r="H386" s="6" t="s">
        <v>21</v>
      </c>
    </row>
    <row r="387" spans="1:8">
      <c r="A387" s="6">
        <v>386</v>
      </c>
      <c r="B387" s="6">
        <v>16000039951</v>
      </c>
      <c r="C387" t="s">
        <v>1317</v>
      </c>
      <c r="D387" t="s">
        <v>183</v>
      </c>
      <c r="E387" s="6">
        <v>6</v>
      </c>
      <c r="F387" t="s">
        <v>20</v>
      </c>
      <c r="H387" s="6" t="s">
        <v>21</v>
      </c>
    </row>
    <row r="388" spans="1:8">
      <c r="A388" s="6">
        <v>387</v>
      </c>
      <c r="B388" s="6">
        <v>16000001495</v>
      </c>
      <c r="C388" t="s">
        <v>1318</v>
      </c>
      <c r="D388" t="s">
        <v>92</v>
      </c>
      <c r="E388" s="6">
        <v>17</v>
      </c>
      <c r="F388" t="s">
        <v>20</v>
      </c>
      <c r="H388" s="6" t="s">
        <v>21</v>
      </c>
    </row>
    <row r="389" spans="1:8">
      <c r="A389" s="6">
        <v>388</v>
      </c>
      <c r="B389" s="6">
        <v>16000001439</v>
      </c>
      <c r="C389" t="s">
        <v>1319</v>
      </c>
      <c r="D389" t="s">
        <v>124</v>
      </c>
      <c r="E389" s="6">
        <v>10</v>
      </c>
      <c r="F389" t="s">
        <v>20</v>
      </c>
      <c r="H389" s="6" t="s">
        <v>21</v>
      </c>
    </row>
    <row r="390" spans="1:8">
      <c r="A390" s="6">
        <v>389</v>
      </c>
      <c r="B390" s="6">
        <v>16000001439</v>
      </c>
      <c r="C390" t="s">
        <v>1319</v>
      </c>
      <c r="D390" t="s">
        <v>124</v>
      </c>
      <c r="E390" s="6">
        <v>4</v>
      </c>
      <c r="F390" t="s">
        <v>20</v>
      </c>
      <c r="H390" s="6" t="s">
        <v>21</v>
      </c>
    </row>
    <row r="391" spans="1:8">
      <c r="A391" s="6">
        <v>390</v>
      </c>
      <c r="B391" s="6">
        <v>16000001469</v>
      </c>
      <c r="C391" t="s">
        <v>1320</v>
      </c>
      <c r="D391" t="s">
        <v>437</v>
      </c>
      <c r="E391" s="6">
        <v>10</v>
      </c>
      <c r="F391" t="s">
        <v>20</v>
      </c>
      <c r="H391" s="6" t="s">
        <v>21</v>
      </c>
    </row>
    <row r="392" spans="1:8">
      <c r="A392" s="6">
        <v>391</v>
      </c>
      <c r="B392" s="6">
        <v>16000001469</v>
      </c>
      <c r="C392" t="s">
        <v>1320</v>
      </c>
      <c r="D392" t="s">
        <v>437</v>
      </c>
      <c r="E392" s="6">
        <v>1</v>
      </c>
      <c r="F392" t="s">
        <v>20</v>
      </c>
      <c r="H392" s="6" t="s">
        <v>21</v>
      </c>
    </row>
    <row r="393" spans="1:8">
      <c r="A393" s="6">
        <v>392</v>
      </c>
      <c r="B393" s="6">
        <v>16000001544</v>
      </c>
      <c r="C393" t="s">
        <v>1321</v>
      </c>
      <c r="D393" t="s">
        <v>110</v>
      </c>
      <c r="E393" s="6">
        <v>2</v>
      </c>
      <c r="F393" t="s">
        <v>20</v>
      </c>
      <c r="G393" s="6" t="s">
        <v>21</v>
      </c>
    </row>
    <row r="394" spans="1:8">
      <c r="A394" s="6">
        <v>393</v>
      </c>
      <c r="B394" s="6">
        <v>16000023869</v>
      </c>
      <c r="C394" t="s">
        <v>1322</v>
      </c>
      <c r="D394" t="s">
        <v>509</v>
      </c>
      <c r="E394" s="6">
        <v>8</v>
      </c>
      <c r="F394" t="s">
        <v>20</v>
      </c>
      <c r="H394" s="6" t="s">
        <v>21</v>
      </c>
    </row>
    <row r="395" spans="1:8">
      <c r="A395" s="6">
        <v>394</v>
      </c>
      <c r="B395" s="6">
        <v>16000006697</v>
      </c>
      <c r="C395" t="s">
        <v>1323</v>
      </c>
      <c r="D395" t="s">
        <v>487</v>
      </c>
      <c r="E395" s="6">
        <v>26</v>
      </c>
      <c r="F395" t="s">
        <v>20</v>
      </c>
      <c r="H395" s="6" t="s">
        <v>21</v>
      </c>
    </row>
    <row r="396" spans="1:8">
      <c r="A396" s="6">
        <v>395</v>
      </c>
      <c r="B396" s="6">
        <v>16000002210</v>
      </c>
      <c r="C396" t="s">
        <v>1324</v>
      </c>
      <c r="D396" t="s">
        <v>226</v>
      </c>
      <c r="E396" s="6">
        <v>12</v>
      </c>
      <c r="F396" t="s">
        <v>20</v>
      </c>
      <c r="G396" s="6" t="s">
        <v>21</v>
      </c>
    </row>
    <row r="397" spans="1:8">
      <c r="A397" s="6">
        <v>396</v>
      </c>
      <c r="B397" s="6">
        <v>16000035430</v>
      </c>
      <c r="C397" t="s">
        <v>1325</v>
      </c>
      <c r="D397" t="s">
        <v>449</v>
      </c>
      <c r="E397" s="6">
        <v>34</v>
      </c>
      <c r="F397" t="s">
        <v>20</v>
      </c>
      <c r="G397" s="6" t="s">
        <v>21</v>
      </c>
      <c r="H397" s="6" t="s">
        <v>21</v>
      </c>
    </row>
    <row r="398" spans="1:8">
      <c r="A398" s="6">
        <v>397</v>
      </c>
      <c r="B398" s="6">
        <v>16000007590</v>
      </c>
      <c r="C398" t="s">
        <v>1326</v>
      </c>
      <c r="D398" t="s">
        <v>453</v>
      </c>
      <c r="E398" s="6">
        <v>2</v>
      </c>
      <c r="F398" t="s">
        <v>20</v>
      </c>
      <c r="G398" s="6" t="s">
        <v>21</v>
      </c>
    </row>
    <row r="399" spans="1:8">
      <c r="A399" s="6">
        <v>398</v>
      </c>
      <c r="B399" s="6">
        <v>16000037969</v>
      </c>
      <c r="C399" t="s">
        <v>1327</v>
      </c>
      <c r="D399" t="s">
        <v>465</v>
      </c>
      <c r="E399" s="6">
        <v>40</v>
      </c>
      <c r="F399" t="s">
        <v>20</v>
      </c>
      <c r="H399" s="6" t="s">
        <v>21</v>
      </c>
    </row>
    <row r="400" spans="1:8">
      <c r="A400" s="6">
        <v>399</v>
      </c>
      <c r="B400" s="6">
        <v>16000008025</v>
      </c>
      <c r="C400" t="s">
        <v>1328</v>
      </c>
      <c r="D400" t="s">
        <v>451</v>
      </c>
      <c r="E400" s="6">
        <v>2</v>
      </c>
      <c r="F400" t="s">
        <v>20</v>
      </c>
      <c r="G400" s="6" t="s">
        <v>21</v>
      </c>
      <c r="H400" s="6" t="s">
        <v>21</v>
      </c>
    </row>
    <row r="401" spans="1:8">
      <c r="A401" s="6">
        <v>400</v>
      </c>
      <c r="B401" s="6">
        <v>16000025567</v>
      </c>
      <c r="C401" t="s">
        <v>1329</v>
      </c>
      <c r="D401" t="s">
        <v>245</v>
      </c>
      <c r="E401" s="6">
        <v>13</v>
      </c>
      <c r="F401" t="s">
        <v>20</v>
      </c>
      <c r="G401" s="6" t="s">
        <v>21</v>
      </c>
      <c r="H401" s="6" t="s">
        <v>21</v>
      </c>
    </row>
    <row r="402" spans="1:8">
      <c r="A402" s="6">
        <v>401</v>
      </c>
      <c r="B402" s="6">
        <v>16000025567</v>
      </c>
      <c r="C402" t="s">
        <v>1329</v>
      </c>
      <c r="D402" t="s">
        <v>245</v>
      </c>
      <c r="E402" s="6">
        <v>1</v>
      </c>
      <c r="F402" t="s">
        <v>20</v>
      </c>
      <c r="H402" s="6" t="s">
        <v>21</v>
      </c>
    </row>
    <row r="403" spans="1:8">
      <c r="A403" s="6">
        <v>402</v>
      </c>
      <c r="B403" s="6">
        <v>16000004812</v>
      </c>
      <c r="C403" t="s">
        <v>1330</v>
      </c>
      <c r="D403" t="s">
        <v>321</v>
      </c>
      <c r="E403" s="6">
        <v>9</v>
      </c>
      <c r="F403" t="s">
        <v>20</v>
      </c>
      <c r="H403" s="6" t="s">
        <v>21</v>
      </c>
    </row>
    <row r="404" spans="1:8">
      <c r="A404" s="6">
        <v>403</v>
      </c>
      <c r="B404" s="6">
        <v>16000001423</v>
      </c>
      <c r="C404" t="s">
        <v>1331</v>
      </c>
      <c r="D404" t="s">
        <v>129</v>
      </c>
      <c r="E404" s="6">
        <v>8</v>
      </c>
      <c r="F404" t="s">
        <v>20</v>
      </c>
      <c r="H404" s="6" t="s">
        <v>21</v>
      </c>
    </row>
    <row r="405" spans="1:8">
      <c r="A405" s="6">
        <v>404</v>
      </c>
      <c r="B405" s="6">
        <v>16000001424</v>
      </c>
      <c r="C405" t="s">
        <v>1332</v>
      </c>
      <c r="D405" t="s">
        <v>131</v>
      </c>
      <c r="E405" s="6">
        <v>10</v>
      </c>
      <c r="F405" t="s">
        <v>20</v>
      </c>
      <c r="H405" s="6" t="s">
        <v>21</v>
      </c>
    </row>
    <row r="406" spans="1:8">
      <c r="A406" s="6">
        <v>405</v>
      </c>
      <c r="B406" s="6">
        <v>16000028006</v>
      </c>
      <c r="C406" t="s">
        <v>1333</v>
      </c>
      <c r="D406" t="s">
        <v>475</v>
      </c>
      <c r="E406" s="6">
        <v>45</v>
      </c>
      <c r="F406" t="s">
        <v>20</v>
      </c>
      <c r="H406" s="6" t="s">
        <v>21</v>
      </c>
    </row>
    <row r="407" spans="1:8">
      <c r="A407" s="6">
        <v>406</v>
      </c>
      <c r="B407" s="6">
        <v>16000028006</v>
      </c>
      <c r="C407" t="s">
        <v>1333</v>
      </c>
      <c r="D407" t="s">
        <v>475</v>
      </c>
      <c r="E407" s="6">
        <v>72</v>
      </c>
      <c r="F407" t="s">
        <v>20</v>
      </c>
      <c r="H407" s="6" t="s">
        <v>21</v>
      </c>
    </row>
    <row r="408" spans="1:8">
      <c r="A408" s="6">
        <v>407</v>
      </c>
      <c r="B408" s="6">
        <v>16000028006</v>
      </c>
      <c r="C408" t="s">
        <v>1333</v>
      </c>
      <c r="D408" t="s">
        <v>475</v>
      </c>
      <c r="E408" s="6">
        <v>8</v>
      </c>
      <c r="F408" t="s">
        <v>20</v>
      </c>
      <c r="H408" s="6" t="s">
        <v>21</v>
      </c>
    </row>
    <row r="409" spans="1:8">
      <c r="A409" s="6">
        <v>408</v>
      </c>
      <c r="B409" s="6">
        <v>16000028006</v>
      </c>
      <c r="C409" t="s">
        <v>1333</v>
      </c>
      <c r="D409" t="s">
        <v>475</v>
      </c>
      <c r="E409" s="6">
        <v>40</v>
      </c>
      <c r="F409" t="s">
        <v>20</v>
      </c>
      <c r="H409" s="6" t="s">
        <v>21</v>
      </c>
    </row>
    <row r="410" spans="1:8">
      <c r="A410" s="6">
        <v>409</v>
      </c>
      <c r="B410" s="6">
        <v>16000028006</v>
      </c>
      <c r="C410" t="s">
        <v>1333</v>
      </c>
      <c r="D410" t="s">
        <v>475</v>
      </c>
      <c r="E410" s="6">
        <v>20</v>
      </c>
      <c r="F410" t="s">
        <v>20</v>
      </c>
      <c r="H410" s="6" t="s">
        <v>21</v>
      </c>
    </row>
    <row r="411" spans="1:8">
      <c r="A411" s="6">
        <v>410</v>
      </c>
      <c r="B411" s="6">
        <v>11000004540</v>
      </c>
      <c r="C411" t="s">
        <v>1334</v>
      </c>
      <c r="D411" t="s">
        <v>503</v>
      </c>
      <c r="E411" s="6">
        <v>3</v>
      </c>
      <c r="F411" t="s">
        <v>20</v>
      </c>
      <c r="G411" s="6" t="s">
        <v>21</v>
      </c>
      <c r="H411" s="6" t="s">
        <v>21</v>
      </c>
    </row>
    <row r="412" spans="1:8">
      <c r="A412" s="6">
        <v>411</v>
      </c>
      <c r="B412" s="6">
        <v>16000002286</v>
      </c>
      <c r="C412" t="s">
        <v>1335</v>
      </c>
      <c r="D412" t="s">
        <v>172</v>
      </c>
      <c r="E412" s="6">
        <v>2</v>
      </c>
      <c r="F412" t="s">
        <v>20</v>
      </c>
      <c r="G412" s="6" t="s">
        <v>21</v>
      </c>
    </row>
    <row r="413" spans="1:8">
      <c r="A413" s="6">
        <v>412</v>
      </c>
      <c r="B413" s="6">
        <v>16000002286</v>
      </c>
      <c r="C413" t="s">
        <v>1335</v>
      </c>
      <c r="D413" t="s">
        <v>172</v>
      </c>
      <c r="E413" s="6">
        <v>2</v>
      </c>
      <c r="F413" t="s">
        <v>20</v>
      </c>
      <c r="G413" s="6" t="s">
        <v>21</v>
      </c>
    </row>
    <row r="414" spans="1:8">
      <c r="A414" s="6">
        <v>413</v>
      </c>
      <c r="B414" s="6">
        <v>16000002285</v>
      </c>
      <c r="C414" t="s">
        <v>1336</v>
      </c>
      <c r="D414" t="s">
        <v>224</v>
      </c>
      <c r="E414" s="6">
        <v>2</v>
      </c>
      <c r="F414" t="s">
        <v>20</v>
      </c>
      <c r="G414" s="6" t="s">
        <v>21</v>
      </c>
    </row>
    <row r="415" spans="1:8">
      <c r="A415" s="6">
        <v>414</v>
      </c>
      <c r="B415" s="6">
        <v>16000002285</v>
      </c>
      <c r="C415" t="s">
        <v>1336</v>
      </c>
      <c r="D415" t="s">
        <v>224</v>
      </c>
      <c r="E415" s="6">
        <v>4</v>
      </c>
      <c r="F415" t="s">
        <v>20</v>
      </c>
      <c r="G415" s="6" t="s">
        <v>21</v>
      </c>
    </row>
    <row r="416" spans="1:8">
      <c r="A416" s="6">
        <v>415</v>
      </c>
      <c r="B416" s="6">
        <v>16000006709</v>
      </c>
      <c r="C416" t="s">
        <v>1337</v>
      </c>
      <c r="D416" t="s">
        <v>189</v>
      </c>
      <c r="E416" s="6">
        <v>3</v>
      </c>
      <c r="F416" t="s">
        <v>20</v>
      </c>
      <c r="H416" s="6" t="s">
        <v>21</v>
      </c>
    </row>
    <row r="417" spans="1:8">
      <c r="A417" s="6">
        <v>416</v>
      </c>
      <c r="B417" s="6">
        <v>16000025210</v>
      </c>
      <c r="C417" t="s">
        <v>1338</v>
      </c>
      <c r="D417" t="s">
        <v>90</v>
      </c>
      <c r="E417" s="6">
        <v>3</v>
      </c>
      <c r="F417" t="s">
        <v>20</v>
      </c>
      <c r="H417" s="6" t="s">
        <v>21</v>
      </c>
    </row>
    <row r="418" spans="1:8">
      <c r="A418" s="6">
        <v>417</v>
      </c>
      <c r="B418" s="6">
        <v>16000025210</v>
      </c>
      <c r="C418" t="s">
        <v>1338</v>
      </c>
      <c r="D418" t="s">
        <v>90</v>
      </c>
      <c r="E418" s="6">
        <v>1</v>
      </c>
      <c r="F418" t="s">
        <v>20</v>
      </c>
      <c r="H418" s="6" t="s">
        <v>21</v>
      </c>
    </row>
    <row r="419" spans="1:8">
      <c r="A419" s="6">
        <v>418</v>
      </c>
      <c r="B419" s="6">
        <v>16000004458</v>
      </c>
      <c r="C419" t="s">
        <v>1339</v>
      </c>
      <c r="D419" t="s">
        <v>174</v>
      </c>
      <c r="E419" s="6">
        <v>12</v>
      </c>
      <c r="F419" t="s">
        <v>20</v>
      </c>
      <c r="H419" s="6" t="s">
        <v>21</v>
      </c>
    </row>
    <row r="420" spans="1:8">
      <c r="A420" s="6">
        <v>419</v>
      </c>
      <c r="B420" s="6">
        <v>16000004458</v>
      </c>
      <c r="C420" t="s">
        <v>1339</v>
      </c>
      <c r="D420" t="s">
        <v>174</v>
      </c>
      <c r="E420" s="6">
        <v>2</v>
      </c>
      <c r="F420" t="s">
        <v>20</v>
      </c>
      <c r="H420" s="6" t="s">
        <v>21</v>
      </c>
    </row>
    <row r="421" spans="1:8">
      <c r="A421" s="6">
        <v>420</v>
      </c>
      <c r="B421" s="6">
        <v>16000004459</v>
      </c>
      <c r="C421" t="s">
        <v>1340</v>
      </c>
      <c r="D421" t="s">
        <v>208</v>
      </c>
      <c r="E421" s="6">
        <v>6</v>
      </c>
      <c r="F421" t="s">
        <v>20</v>
      </c>
      <c r="H421" s="6" t="s">
        <v>21</v>
      </c>
    </row>
    <row r="422" spans="1:8">
      <c r="A422" s="6">
        <v>421</v>
      </c>
      <c r="B422" s="6">
        <v>16000023670</v>
      </c>
      <c r="C422" t="s">
        <v>1341</v>
      </c>
      <c r="D422" t="s">
        <v>201</v>
      </c>
      <c r="E422" s="6">
        <v>2</v>
      </c>
      <c r="F422" t="s">
        <v>20</v>
      </c>
      <c r="G422" s="6" t="s">
        <v>21</v>
      </c>
    </row>
    <row r="423" spans="1:8">
      <c r="A423" s="6">
        <v>422</v>
      </c>
      <c r="B423" s="6">
        <v>16000004411</v>
      </c>
      <c r="C423" t="s">
        <v>1342</v>
      </c>
      <c r="D423" t="s">
        <v>309</v>
      </c>
      <c r="E423" s="6">
        <v>5</v>
      </c>
      <c r="F423" t="s">
        <v>20</v>
      </c>
      <c r="H423" s="6" t="s">
        <v>21</v>
      </c>
    </row>
    <row r="424" spans="1:8">
      <c r="A424" s="6">
        <v>423</v>
      </c>
      <c r="B424" s="6">
        <v>16000004411</v>
      </c>
      <c r="C424" t="s">
        <v>1342</v>
      </c>
      <c r="D424" t="s">
        <v>309</v>
      </c>
      <c r="E424" s="6">
        <v>7</v>
      </c>
      <c r="F424" t="s">
        <v>20</v>
      </c>
      <c r="H424" s="6" t="s">
        <v>21</v>
      </c>
    </row>
    <row r="425" spans="1:8">
      <c r="A425" s="6">
        <v>424</v>
      </c>
      <c r="B425" s="6">
        <v>16000004411</v>
      </c>
      <c r="C425" t="s">
        <v>1342</v>
      </c>
      <c r="D425" t="s">
        <v>309</v>
      </c>
      <c r="E425" s="6">
        <v>3</v>
      </c>
      <c r="F425" t="s">
        <v>20</v>
      </c>
      <c r="H425" s="6" t="s">
        <v>21</v>
      </c>
    </row>
    <row r="426" spans="1:8">
      <c r="A426" s="6">
        <v>425</v>
      </c>
      <c r="B426" s="6">
        <v>16000004409</v>
      </c>
      <c r="C426" t="s">
        <v>1343</v>
      </c>
      <c r="D426" t="s">
        <v>505</v>
      </c>
      <c r="E426" s="6">
        <v>10</v>
      </c>
      <c r="F426" t="s">
        <v>20</v>
      </c>
      <c r="H426" s="6" t="s">
        <v>21</v>
      </c>
    </row>
    <row r="427" spans="1:8">
      <c r="A427" s="6">
        <v>426</v>
      </c>
      <c r="B427" s="6">
        <v>16000004409</v>
      </c>
      <c r="C427" t="s">
        <v>1343</v>
      </c>
      <c r="D427" t="s">
        <v>505</v>
      </c>
      <c r="E427" s="6">
        <v>1</v>
      </c>
      <c r="F427" t="s">
        <v>20</v>
      </c>
      <c r="H427" s="6" t="s">
        <v>21</v>
      </c>
    </row>
    <row r="428" spans="1:8">
      <c r="A428" s="6">
        <v>427</v>
      </c>
      <c r="B428" s="6">
        <v>16000044546</v>
      </c>
      <c r="C428" t="s">
        <v>1344</v>
      </c>
      <c r="D428" t="s">
        <v>58</v>
      </c>
      <c r="E428" s="6">
        <v>4</v>
      </c>
      <c r="F428" t="s">
        <v>20</v>
      </c>
      <c r="H428" s="6" t="s">
        <v>21</v>
      </c>
    </row>
    <row r="429" spans="1:8">
      <c r="A429" s="6">
        <v>428</v>
      </c>
      <c r="B429" s="6">
        <v>16000001444</v>
      </c>
      <c r="C429" t="s">
        <v>1345</v>
      </c>
      <c r="D429" t="s">
        <v>363</v>
      </c>
      <c r="E429" s="6">
        <v>17</v>
      </c>
      <c r="F429" t="s">
        <v>20</v>
      </c>
      <c r="H429" s="6" t="s">
        <v>21</v>
      </c>
    </row>
    <row r="430" spans="1:8">
      <c r="A430" s="6">
        <v>429</v>
      </c>
      <c r="B430" s="6">
        <v>16000004408</v>
      </c>
      <c r="C430" t="s">
        <v>1346</v>
      </c>
      <c r="D430" t="s">
        <v>102</v>
      </c>
      <c r="E430" s="6">
        <v>11</v>
      </c>
      <c r="F430" t="s">
        <v>20</v>
      </c>
      <c r="H430" s="6" t="s">
        <v>21</v>
      </c>
    </row>
    <row r="431" spans="1:8">
      <c r="A431" s="6">
        <v>430</v>
      </c>
      <c r="B431" s="6">
        <v>16000032020</v>
      </c>
      <c r="C431" t="s">
        <v>1347</v>
      </c>
      <c r="D431" t="s">
        <v>82</v>
      </c>
      <c r="E431" s="6">
        <v>3</v>
      </c>
      <c r="F431" t="s">
        <v>20</v>
      </c>
      <c r="H431" s="6" t="s">
        <v>21</v>
      </c>
    </row>
    <row r="432" spans="1:8">
      <c r="A432" s="6">
        <v>431</v>
      </c>
      <c r="B432" s="6">
        <v>16000037988</v>
      </c>
      <c r="C432" t="s">
        <v>1348</v>
      </c>
      <c r="D432" t="s">
        <v>166</v>
      </c>
      <c r="E432" s="6">
        <v>1</v>
      </c>
      <c r="F432" t="s">
        <v>20</v>
      </c>
      <c r="H432" s="6" t="s">
        <v>21</v>
      </c>
    </row>
  </sheetData>
  <pageMargins left="0.7" right="0.7" top="0.75" bottom="0.75" header="0.3" footer="0.3"/>
  <pageSetup paperSize="9" scale="48" orientation="portrait" verticalDpi="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66A9D-6760-42CD-85A4-9E41910F2A25}">
  <sheetPr>
    <tabColor rgb="FFFFFF00"/>
  </sheetPr>
  <dimension ref="A1:H357"/>
  <sheetViews>
    <sheetView workbookViewId="0">
      <selection activeCell="H31" sqref="H31"/>
    </sheetView>
  </sheetViews>
  <sheetFormatPr defaultColWidth="8.625" defaultRowHeight="14.25"/>
  <cols>
    <col min="1" max="1" width="8.875" customWidth="1"/>
    <col min="2" max="2" width="13" customWidth="1"/>
    <col min="3" max="3" width="38.125" customWidth="1"/>
    <col min="4" max="4" width="36.875" customWidth="1"/>
    <col min="5" max="5" width="10.625" style="3" customWidth="1"/>
    <col min="6" max="6" width="8.625" style="3"/>
    <col min="7" max="8" width="17.25" style="6" bestFit="1" customWidth="1"/>
  </cols>
  <sheetData>
    <row r="1" spans="1:8" ht="28.5">
      <c r="A1" s="9" t="s">
        <v>0</v>
      </c>
      <c r="B1" s="9" t="s">
        <v>1</v>
      </c>
      <c r="C1" s="9" t="s">
        <v>989</v>
      </c>
      <c r="D1" s="9" t="s">
        <v>2</v>
      </c>
      <c r="E1" s="9" t="s">
        <v>3</v>
      </c>
      <c r="F1" s="9" t="s">
        <v>4</v>
      </c>
      <c r="G1" s="10" t="s">
        <v>990</v>
      </c>
      <c r="H1" s="10" t="s">
        <v>991</v>
      </c>
    </row>
    <row r="2" spans="1:8">
      <c r="A2">
        <v>1</v>
      </c>
      <c r="B2">
        <v>16000001401</v>
      </c>
      <c r="C2" t="s">
        <v>992</v>
      </c>
      <c r="D2" t="s">
        <v>521</v>
      </c>
      <c r="E2" s="3">
        <v>139</v>
      </c>
      <c r="F2" s="3" t="s">
        <v>20</v>
      </c>
      <c r="H2" s="6" t="s">
        <v>21</v>
      </c>
    </row>
    <row r="3" spans="1:8">
      <c r="A3">
        <v>2</v>
      </c>
      <c r="B3">
        <v>16000001402</v>
      </c>
      <c r="C3" t="s">
        <v>993</v>
      </c>
      <c r="D3" t="s">
        <v>529</v>
      </c>
      <c r="E3" s="3">
        <v>18</v>
      </c>
      <c r="F3" s="3" t="s">
        <v>20</v>
      </c>
      <c r="H3" s="6" t="s">
        <v>21</v>
      </c>
    </row>
    <row r="4" spans="1:8">
      <c r="A4">
        <v>3</v>
      </c>
      <c r="B4">
        <v>16000006826</v>
      </c>
      <c r="C4" t="s">
        <v>994</v>
      </c>
      <c r="D4" t="s">
        <v>507</v>
      </c>
      <c r="E4" s="3">
        <v>10</v>
      </c>
      <c r="F4" s="3" t="s">
        <v>20</v>
      </c>
      <c r="G4" s="6" t="s">
        <v>21</v>
      </c>
      <c r="H4" s="6" t="s">
        <v>21</v>
      </c>
    </row>
    <row r="5" spans="1:8">
      <c r="A5">
        <v>4</v>
      </c>
      <c r="B5">
        <v>16000004226</v>
      </c>
      <c r="C5" t="s">
        <v>995</v>
      </c>
      <c r="D5" t="s">
        <v>761</v>
      </c>
      <c r="E5" s="3">
        <v>83</v>
      </c>
      <c r="F5" s="3" t="s">
        <v>20</v>
      </c>
      <c r="G5" s="6" t="s">
        <v>21</v>
      </c>
    </row>
    <row r="6" spans="1:8">
      <c r="A6">
        <v>5</v>
      </c>
      <c r="B6">
        <v>16000004227</v>
      </c>
      <c r="C6" t="s">
        <v>996</v>
      </c>
      <c r="D6" t="s">
        <v>784</v>
      </c>
      <c r="E6" s="3">
        <v>325</v>
      </c>
      <c r="F6" s="3" t="s">
        <v>20</v>
      </c>
      <c r="H6" s="6" t="s">
        <v>21</v>
      </c>
    </row>
    <row r="7" spans="1:8">
      <c r="A7">
        <v>6</v>
      </c>
      <c r="B7">
        <v>16000046679</v>
      </c>
      <c r="C7" t="s">
        <v>997</v>
      </c>
      <c r="D7" t="s">
        <v>146</v>
      </c>
      <c r="E7" s="3">
        <v>1</v>
      </c>
      <c r="F7" s="3" t="s">
        <v>20</v>
      </c>
      <c r="G7" s="6" t="s">
        <v>21</v>
      </c>
    </row>
    <row r="8" spans="1:8">
      <c r="A8">
        <v>7</v>
      </c>
      <c r="B8">
        <v>16000046680</v>
      </c>
      <c r="C8" t="s">
        <v>998</v>
      </c>
      <c r="D8" t="s">
        <v>148</v>
      </c>
      <c r="E8" s="3">
        <v>1</v>
      </c>
      <c r="F8" s="3" t="s">
        <v>20</v>
      </c>
      <c r="G8" s="6" t="s">
        <v>21</v>
      </c>
    </row>
    <row r="9" spans="1:8">
      <c r="A9">
        <v>8</v>
      </c>
      <c r="B9">
        <v>16000038429</v>
      </c>
      <c r="C9" t="s">
        <v>999</v>
      </c>
      <c r="D9" t="s">
        <v>170</v>
      </c>
      <c r="E9" s="3">
        <v>30</v>
      </c>
      <c r="F9" s="3" t="s">
        <v>20</v>
      </c>
      <c r="G9" s="6" t="s">
        <v>21</v>
      </c>
      <c r="H9" s="6" t="s">
        <v>21</v>
      </c>
    </row>
    <row r="10" spans="1:8">
      <c r="A10">
        <v>9</v>
      </c>
      <c r="B10">
        <v>16000007833</v>
      </c>
      <c r="C10" t="s">
        <v>1000</v>
      </c>
      <c r="D10" t="s">
        <v>696</v>
      </c>
      <c r="E10" s="3">
        <v>113</v>
      </c>
      <c r="F10" s="3" t="s">
        <v>20</v>
      </c>
      <c r="G10" s="6" t="s">
        <v>21</v>
      </c>
    </row>
    <row r="11" spans="1:8">
      <c r="A11">
        <v>10</v>
      </c>
      <c r="B11">
        <v>16000042070</v>
      </c>
      <c r="C11" t="s">
        <v>1001</v>
      </c>
      <c r="D11" t="s">
        <v>46</v>
      </c>
      <c r="E11" s="3">
        <v>14</v>
      </c>
      <c r="F11" s="3" t="s">
        <v>20</v>
      </c>
      <c r="H11" s="6" t="s">
        <v>21</v>
      </c>
    </row>
    <row r="12" spans="1:8">
      <c r="A12">
        <v>11</v>
      </c>
      <c r="B12">
        <v>16000026714</v>
      </c>
      <c r="C12" t="s">
        <v>1015</v>
      </c>
      <c r="D12" t="s">
        <v>185</v>
      </c>
      <c r="E12" s="3">
        <v>4</v>
      </c>
      <c r="F12" s="3" t="s">
        <v>20</v>
      </c>
      <c r="H12" s="6" t="s">
        <v>21</v>
      </c>
    </row>
    <row r="13" spans="1:8">
      <c r="A13">
        <v>12</v>
      </c>
      <c r="B13">
        <v>16000001476</v>
      </c>
      <c r="C13" t="s">
        <v>1002</v>
      </c>
      <c r="D13" t="s">
        <v>846</v>
      </c>
      <c r="E13" s="3">
        <v>100</v>
      </c>
      <c r="F13" s="3" t="s">
        <v>20</v>
      </c>
      <c r="H13" s="6" t="s">
        <v>21</v>
      </c>
    </row>
    <row r="14" spans="1:8">
      <c r="A14">
        <v>13</v>
      </c>
      <c r="B14">
        <v>16000045014</v>
      </c>
      <c r="C14" t="s">
        <v>1003</v>
      </c>
      <c r="D14" t="s">
        <v>716</v>
      </c>
      <c r="E14" s="3">
        <v>132</v>
      </c>
      <c r="F14" s="3" t="s">
        <v>20</v>
      </c>
      <c r="H14" s="6" t="s">
        <v>21</v>
      </c>
    </row>
    <row r="15" spans="1:8">
      <c r="A15">
        <v>14</v>
      </c>
      <c r="B15">
        <v>16000045016</v>
      </c>
      <c r="C15" t="s">
        <v>1008</v>
      </c>
      <c r="D15" t="s">
        <v>852</v>
      </c>
      <c r="E15" s="3">
        <v>30</v>
      </c>
      <c r="F15" s="3" t="s">
        <v>20</v>
      </c>
      <c r="H15" s="6" t="s">
        <v>21</v>
      </c>
    </row>
    <row r="16" spans="1:8">
      <c r="A16">
        <v>15</v>
      </c>
      <c r="B16">
        <v>16000025240</v>
      </c>
      <c r="C16" t="s">
        <v>1032</v>
      </c>
      <c r="D16" t="s">
        <v>1033</v>
      </c>
      <c r="E16" s="3">
        <v>1</v>
      </c>
      <c r="F16" s="3" t="s">
        <v>20</v>
      </c>
      <c r="G16" s="6" t="s">
        <v>21</v>
      </c>
    </row>
    <row r="17" spans="1:8">
      <c r="A17">
        <v>16</v>
      </c>
      <c r="B17">
        <v>16000043504</v>
      </c>
      <c r="C17" t="s">
        <v>1004</v>
      </c>
      <c r="D17" t="s">
        <v>780</v>
      </c>
      <c r="E17" s="3">
        <v>36</v>
      </c>
      <c r="F17" s="3" t="s">
        <v>20</v>
      </c>
      <c r="H17" s="6" t="s">
        <v>21</v>
      </c>
    </row>
    <row r="18" spans="1:8">
      <c r="A18">
        <v>17</v>
      </c>
      <c r="B18">
        <v>16000025559</v>
      </c>
      <c r="C18" t="s">
        <v>1005</v>
      </c>
      <c r="D18" t="s">
        <v>828</v>
      </c>
      <c r="E18" s="3">
        <v>80</v>
      </c>
      <c r="F18" s="3" t="s">
        <v>20</v>
      </c>
      <c r="H18" s="6" t="s">
        <v>21</v>
      </c>
    </row>
    <row r="19" spans="1:8">
      <c r="A19">
        <v>18</v>
      </c>
      <c r="B19">
        <v>16000002214</v>
      </c>
      <c r="C19" t="s">
        <v>1006</v>
      </c>
      <c r="D19" t="s">
        <v>854</v>
      </c>
      <c r="E19" s="3">
        <v>200</v>
      </c>
      <c r="F19" s="3" t="s">
        <v>20</v>
      </c>
      <c r="G19" s="6" t="s">
        <v>21</v>
      </c>
    </row>
    <row r="20" spans="1:8">
      <c r="A20">
        <v>19</v>
      </c>
      <c r="B20">
        <v>16000037930</v>
      </c>
      <c r="C20" t="s">
        <v>1007</v>
      </c>
      <c r="D20" t="s">
        <v>527</v>
      </c>
      <c r="E20" s="3">
        <v>14</v>
      </c>
      <c r="F20" s="3" t="s">
        <v>20</v>
      </c>
      <c r="G20" s="6" t="s">
        <v>21</v>
      </c>
    </row>
    <row r="21" spans="1:8">
      <c r="A21">
        <v>20</v>
      </c>
      <c r="B21">
        <v>16000044312</v>
      </c>
      <c r="C21" t="s">
        <v>1009</v>
      </c>
      <c r="D21" t="s">
        <v>27</v>
      </c>
      <c r="E21" s="3">
        <f>8+6</f>
        <v>14</v>
      </c>
      <c r="F21" s="3" t="s">
        <v>20</v>
      </c>
      <c r="H21" s="6" t="s">
        <v>21</v>
      </c>
    </row>
    <row r="22" spans="1:8">
      <c r="A22">
        <v>21</v>
      </c>
      <c r="B22">
        <v>16000043835</v>
      </c>
      <c r="C22" t="s">
        <v>1010</v>
      </c>
      <c r="D22" t="s">
        <v>397</v>
      </c>
      <c r="E22" s="3">
        <f>94+30+28</f>
        <v>152</v>
      </c>
      <c r="F22" s="3" t="s">
        <v>20</v>
      </c>
      <c r="H22" s="6" t="s">
        <v>21</v>
      </c>
    </row>
    <row r="23" spans="1:8">
      <c r="A23">
        <v>22</v>
      </c>
      <c r="B23">
        <v>16000004456</v>
      </c>
      <c r="C23" t="s">
        <v>1011</v>
      </c>
      <c r="D23" t="s">
        <v>64</v>
      </c>
      <c r="E23" s="3">
        <v>16</v>
      </c>
      <c r="F23" s="3" t="s">
        <v>20</v>
      </c>
      <c r="G23" s="6" t="s">
        <v>21</v>
      </c>
      <c r="H23" s="6" t="s">
        <v>21</v>
      </c>
    </row>
    <row r="24" spans="1:8">
      <c r="A24">
        <v>23</v>
      </c>
      <c r="B24">
        <v>11000053720</v>
      </c>
      <c r="C24" t="s">
        <v>1012</v>
      </c>
      <c r="D24" t="s">
        <v>572</v>
      </c>
      <c r="E24" s="3">
        <v>14</v>
      </c>
      <c r="F24" s="3" t="s">
        <v>20</v>
      </c>
      <c r="G24" s="6" t="s">
        <v>21</v>
      </c>
      <c r="H24" s="6" t="s">
        <v>21</v>
      </c>
    </row>
    <row r="25" spans="1:8">
      <c r="A25">
        <v>24</v>
      </c>
      <c r="B25">
        <v>16000000646</v>
      </c>
      <c r="C25" t="s">
        <v>1013</v>
      </c>
      <c r="D25" t="s">
        <v>230</v>
      </c>
      <c r="E25" s="3">
        <v>9</v>
      </c>
      <c r="F25" s="3" t="s">
        <v>20</v>
      </c>
      <c r="G25" s="6" t="s">
        <v>21</v>
      </c>
      <c r="H25" s="6" t="s">
        <v>21</v>
      </c>
    </row>
    <row r="26" spans="1:8">
      <c r="A26">
        <v>25</v>
      </c>
      <c r="B26">
        <v>16000000641</v>
      </c>
      <c r="C26" t="s">
        <v>1014</v>
      </c>
      <c r="D26" t="s">
        <v>323</v>
      </c>
      <c r="E26" s="3">
        <v>12</v>
      </c>
      <c r="F26" s="3" t="s">
        <v>20</v>
      </c>
      <c r="G26" s="6" t="s">
        <v>21</v>
      </c>
      <c r="H26" s="6" t="s">
        <v>21</v>
      </c>
    </row>
    <row r="27" spans="1:8">
      <c r="A27">
        <v>26</v>
      </c>
      <c r="B27">
        <v>16000004197</v>
      </c>
      <c r="C27" t="s">
        <v>1016</v>
      </c>
      <c r="D27" t="s">
        <v>968</v>
      </c>
      <c r="E27" s="3">
        <v>72</v>
      </c>
      <c r="F27" s="3" t="s">
        <v>20</v>
      </c>
      <c r="G27" s="6" t="s">
        <v>21</v>
      </c>
    </row>
    <row r="28" spans="1:8">
      <c r="A28">
        <v>27</v>
      </c>
      <c r="B28">
        <v>16000008165</v>
      </c>
      <c r="C28" t="s">
        <v>1018</v>
      </c>
      <c r="D28" t="s">
        <v>187</v>
      </c>
      <c r="E28" s="3">
        <v>3</v>
      </c>
      <c r="F28" s="3" t="s">
        <v>20</v>
      </c>
      <c r="G28" s="6" t="s">
        <v>21</v>
      </c>
      <c r="H28" s="6" t="s">
        <v>21</v>
      </c>
    </row>
    <row r="29" spans="1:8">
      <c r="A29">
        <v>28</v>
      </c>
      <c r="B29">
        <v>16000007032</v>
      </c>
      <c r="C29" t="s">
        <v>1019</v>
      </c>
      <c r="D29" t="s">
        <v>253</v>
      </c>
      <c r="E29" s="3">
        <v>15</v>
      </c>
      <c r="F29" s="3" t="s">
        <v>20</v>
      </c>
      <c r="G29" s="6" t="s">
        <v>21</v>
      </c>
      <c r="H29" s="6" t="s">
        <v>21</v>
      </c>
    </row>
    <row r="30" spans="1:8">
      <c r="A30">
        <v>29</v>
      </c>
      <c r="B30">
        <v>16000007025</v>
      </c>
      <c r="C30" t="s">
        <v>1020</v>
      </c>
      <c r="D30" t="s">
        <v>251</v>
      </c>
      <c r="E30" s="3">
        <v>15</v>
      </c>
      <c r="F30" s="3" t="s">
        <v>20</v>
      </c>
      <c r="G30" s="6" t="s">
        <v>21</v>
      </c>
      <c r="H30" s="6" t="s">
        <v>21</v>
      </c>
    </row>
    <row r="31" spans="1:8">
      <c r="A31">
        <v>30</v>
      </c>
      <c r="B31">
        <v>16000033590</v>
      </c>
      <c r="C31" t="s">
        <v>1021</v>
      </c>
      <c r="D31" t="s">
        <v>52</v>
      </c>
      <c r="E31" s="3">
        <v>4</v>
      </c>
      <c r="F31" s="3" t="s">
        <v>20</v>
      </c>
      <c r="H31" s="6" t="s">
        <v>21</v>
      </c>
    </row>
    <row r="32" spans="1:8">
      <c r="A32">
        <v>31</v>
      </c>
      <c r="B32">
        <v>16000004199</v>
      </c>
      <c r="C32" t="s">
        <v>1022</v>
      </c>
      <c r="D32" t="s">
        <v>810</v>
      </c>
      <c r="E32" s="3">
        <v>154</v>
      </c>
      <c r="F32" s="3" t="s">
        <v>20</v>
      </c>
      <c r="G32" s="6" t="s">
        <v>21</v>
      </c>
    </row>
    <row r="33" spans="1:8">
      <c r="A33">
        <v>32</v>
      </c>
      <c r="B33">
        <v>16000046681</v>
      </c>
      <c r="C33" t="s">
        <v>1023</v>
      </c>
      <c r="D33" t="s">
        <v>731</v>
      </c>
      <c r="E33" s="3">
        <v>200</v>
      </c>
      <c r="F33" s="3" t="s">
        <v>20</v>
      </c>
      <c r="G33" s="6" t="s">
        <v>21</v>
      </c>
    </row>
    <row r="34" spans="1:8">
      <c r="A34">
        <v>33</v>
      </c>
      <c r="B34">
        <v>16000028857</v>
      </c>
      <c r="C34" t="s">
        <v>1024</v>
      </c>
      <c r="D34" t="s">
        <v>578</v>
      </c>
      <c r="E34" s="3">
        <v>20</v>
      </c>
      <c r="F34" s="3" t="s">
        <v>20</v>
      </c>
      <c r="H34" s="6" t="s">
        <v>21</v>
      </c>
    </row>
    <row r="35" spans="1:8">
      <c r="A35">
        <v>34</v>
      </c>
      <c r="B35">
        <v>16000023672</v>
      </c>
      <c r="C35" t="s">
        <v>1025</v>
      </c>
      <c r="D35" t="s">
        <v>755</v>
      </c>
      <c r="E35" s="3">
        <v>14</v>
      </c>
      <c r="F35" s="3" t="s">
        <v>20</v>
      </c>
      <c r="H35" s="6" t="s">
        <v>21</v>
      </c>
    </row>
    <row r="36" spans="1:8">
      <c r="A36">
        <v>35</v>
      </c>
      <c r="B36">
        <v>16000045000</v>
      </c>
      <c r="C36" t="s">
        <v>1026</v>
      </c>
      <c r="D36" t="s">
        <v>747</v>
      </c>
      <c r="E36" s="3">
        <v>4</v>
      </c>
      <c r="F36" s="3" t="s">
        <v>20</v>
      </c>
      <c r="G36" s="6" t="s">
        <v>21</v>
      </c>
      <c r="H36" s="6" t="s">
        <v>21</v>
      </c>
    </row>
    <row r="37" spans="1:8">
      <c r="A37">
        <v>36</v>
      </c>
      <c r="B37">
        <v>16000007021</v>
      </c>
      <c r="C37" t="s">
        <v>1027</v>
      </c>
      <c r="D37" t="s">
        <v>100</v>
      </c>
      <c r="E37" s="3">
        <v>10</v>
      </c>
      <c r="F37" s="3" t="s">
        <v>20</v>
      </c>
      <c r="H37" s="6" t="s">
        <v>21</v>
      </c>
    </row>
    <row r="38" spans="1:8">
      <c r="A38">
        <v>37</v>
      </c>
      <c r="B38">
        <v>16000007022</v>
      </c>
      <c r="C38" t="s">
        <v>1028</v>
      </c>
      <c r="D38" t="s">
        <v>60</v>
      </c>
      <c r="E38" s="3">
        <v>4</v>
      </c>
      <c r="F38" s="3" t="s">
        <v>20</v>
      </c>
      <c r="G38" s="6" t="s">
        <v>21</v>
      </c>
      <c r="H38" s="6" t="s">
        <v>21</v>
      </c>
    </row>
    <row r="39" spans="1:8">
      <c r="A39">
        <v>38</v>
      </c>
      <c r="B39">
        <v>11000004552</v>
      </c>
      <c r="C39" t="s">
        <v>1029</v>
      </c>
      <c r="D39" t="s">
        <v>778</v>
      </c>
      <c r="E39" s="3">
        <f>138+48</f>
        <v>186</v>
      </c>
      <c r="F39" s="3" t="s">
        <v>20</v>
      </c>
      <c r="H39" s="6" t="s">
        <v>21</v>
      </c>
    </row>
    <row r="40" spans="1:8">
      <c r="A40">
        <v>39</v>
      </c>
      <c r="B40">
        <v>16000002201</v>
      </c>
      <c r="C40" t="s">
        <v>1030</v>
      </c>
      <c r="D40" t="s">
        <v>78</v>
      </c>
      <c r="E40" s="3">
        <v>6</v>
      </c>
      <c r="F40" s="3" t="s">
        <v>20</v>
      </c>
      <c r="G40" s="6" t="s">
        <v>21</v>
      </c>
    </row>
    <row r="41" spans="1:8">
      <c r="A41">
        <v>40</v>
      </c>
      <c r="B41">
        <v>11000085113</v>
      </c>
      <c r="C41" t="s">
        <v>1031</v>
      </c>
      <c r="D41" t="s">
        <v>405</v>
      </c>
      <c r="E41" s="3">
        <v>110</v>
      </c>
      <c r="F41" s="3" t="s">
        <v>20</v>
      </c>
      <c r="H41" s="6" t="s">
        <v>21</v>
      </c>
    </row>
    <row r="42" spans="1:8">
      <c r="A42">
        <v>41</v>
      </c>
      <c r="B42">
        <v>11000003552</v>
      </c>
      <c r="C42" t="s">
        <v>1034</v>
      </c>
      <c r="D42" t="s">
        <v>844</v>
      </c>
      <c r="E42" s="3">
        <v>19</v>
      </c>
      <c r="F42" s="3" t="s">
        <v>20</v>
      </c>
      <c r="G42" s="6" t="s">
        <v>21</v>
      </c>
      <c r="H42" s="6" t="s">
        <v>21</v>
      </c>
    </row>
    <row r="43" spans="1:8">
      <c r="A43">
        <v>42</v>
      </c>
      <c r="B43">
        <v>16000043838</v>
      </c>
      <c r="C43" t="s">
        <v>1035</v>
      </c>
      <c r="D43" t="s">
        <v>840</v>
      </c>
      <c r="E43" s="3">
        <v>759</v>
      </c>
      <c r="F43" s="3" t="s">
        <v>20</v>
      </c>
      <c r="H43" s="6" t="s">
        <v>21</v>
      </c>
    </row>
    <row r="44" spans="1:8">
      <c r="A44">
        <v>43</v>
      </c>
      <c r="B44">
        <v>16000042071</v>
      </c>
      <c r="C44" t="s">
        <v>1036</v>
      </c>
      <c r="D44" t="s">
        <v>477</v>
      </c>
      <c r="E44" s="3">
        <v>52</v>
      </c>
      <c r="F44" s="3" t="s">
        <v>20</v>
      </c>
      <c r="H44" s="6" t="s">
        <v>21</v>
      </c>
    </row>
    <row r="45" spans="1:8">
      <c r="A45">
        <v>44</v>
      </c>
      <c r="B45">
        <v>16000003457</v>
      </c>
      <c r="C45" t="s">
        <v>1037</v>
      </c>
      <c r="D45" t="s">
        <v>118</v>
      </c>
      <c r="E45" s="3">
        <v>1</v>
      </c>
      <c r="F45" s="3" t="s">
        <v>20</v>
      </c>
      <c r="G45" s="6" t="s">
        <v>21</v>
      </c>
      <c r="H45" s="6" t="s">
        <v>21</v>
      </c>
    </row>
    <row r="46" spans="1:8">
      <c r="A46">
        <v>45</v>
      </c>
      <c r="B46">
        <v>16000030813</v>
      </c>
      <c r="C46" t="s">
        <v>1038</v>
      </c>
      <c r="D46" t="s">
        <v>728</v>
      </c>
      <c r="E46" s="3">
        <v>95</v>
      </c>
      <c r="F46" s="3" t="s">
        <v>20</v>
      </c>
      <c r="H46" s="6" t="s">
        <v>21</v>
      </c>
    </row>
    <row r="47" spans="1:8">
      <c r="A47">
        <v>46</v>
      </c>
      <c r="B47">
        <v>16000004265</v>
      </c>
      <c r="C47" t="s">
        <v>1039</v>
      </c>
      <c r="D47" t="s">
        <v>903</v>
      </c>
      <c r="E47" s="3">
        <v>79</v>
      </c>
      <c r="F47" s="3" t="s">
        <v>20</v>
      </c>
      <c r="G47" s="6" t="s">
        <v>21</v>
      </c>
      <c r="H47" s="6" t="s">
        <v>21</v>
      </c>
    </row>
    <row r="48" spans="1:8">
      <c r="A48">
        <v>47</v>
      </c>
      <c r="B48">
        <v>16000004264</v>
      </c>
      <c r="C48" t="s">
        <v>1040</v>
      </c>
      <c r="D48" t="s">
        <v>933</v>
      </c>
      <c r="E48" s="3">
        <v>173</v>
      </c>
      <c r="F48" s="3" t="s">
        <v>20</v>
      </c>
      <c r="G48" s="6" t="s">
        <v>21</v>
      </c>
      <c r="H48" s="6" t="s">
        <v>21</v>
      </c>
    </row>
    <row r="49" spans="1:8">
      <c r="A49">
        <v>48</v>
      </c>
      <c r="B49">
        <v>16000007036</v>
      </c>
      <c r="C49" t="s">
        <v>1041</v>
      </c>
      <c r="D49" t="s">
        <v>935</v>
      </c>
      <c r="E49" s="3">
        <v>99</v>
      </c>
      <c r="F49" s="3" t="s">
        <v>20</v>
      </c>
      <c r="G49" s="6" t="s">
        <v>21</v>
      </c>
      <c r="H49" s="6" t="s">
        <v>21</v>
      </c>
    </row>
    <row r="50" spans="1:8">
      <c r="A50">
        <v>49</v>
      </c>
      <c r="B50">
        <v>16000004277</v>
      </c>
      <c r="C50" t="s">
        <v>1042</v>
      </c>
      <c r="D50" t="s">
        <v>848</v>
      </c>
      <c r="E50" s="3">
        <v>38</v>
      </c>
      <c r="F50" s="3" t="s">
        <v>20</v>
      </c>
      <c r="G50" s="6" t="s">
        <v>21</v>
      </c>
      <c r="H50" s="6" t="s">
        <v>21</v>
      </c>
    </row>
    <row r="51" spans="1:8">
      <c r="A51">
        <v>50</v>
      </c>
      <c r="B51">
        <v>16000028393</v>
      </c>
      <c r="C51" t="s">
        <v>399</v>
      </c>
      <c r="D51" t="s">
        <v>399</v>
      </c>
      <c r="E51" s="3">
        <v>7</v>
      </c>
      <c r="F51" s="3" t="s">
        <v>20</v>
      </c>
      <c r="H51" s="6" t="s">
        <v>21</v>
      </c>
    </row>
    <row r="52" spans="1:8">
      <c r="A52">
        <v>51</v>
      </c>
      <c r="B52">
        <v>16000043833</v>
      </c>
      <c r="C52" t="s">
        <v>1043</v>
      </c>
      <c r="D52" t="s">
        <v>247</v>
      </c>
      <c r="E52" s="3">
        <v>35</v>
      </c>
      <c r="F52" s="3" t="s">
        <v>1044</v>
      </c>
      <c r="H52" s="6" t="s">
        <v>21</v>
      </c>
    </row>
    <row r="53" spans="1:8">
      <c r="A53">
        <v>52</v>
      </c>
      <c r="B53">
        <v>16000007302</v>
      </c>
      <c r="C53" t="s">
        <v>1045</v>
      </c>
      <c r="D53" t="s">
        <v>33</v>
      </c>
      <c r="E53" s="3">
        <v>4</v>
      </c>
      <c r="F53" s="3" t="s">
        <v>20</v>
      </c>
      <c r="H53" s="6" t="s">
        <v>21</v>
      </c>
    </row>
    <row r="54" spans="1:8">
      <c r="A54">
        <v>53</v>
      </c>
      <c r="B54">
        <v>16000043832</v>
      </c>
      <c r="C54" t="s">
        <v>1046</v>
      </c>
      <c r="D54" t="s">
        <v>35</v>
      </c>
      <c r="E54" s="3">
        <v>45</v>
      </c>
      <c r="F54" s="3" t="s">
        <v>1044</v>
      </c>
      <c r="H54" s="6" t="s">
        <v>21</v>
      </c>
    </row>
    <row r="55" spans="1:8">
      <c r="A55">
        <v>54</v>
      </c>
      <c r="B55">
        <v>16000023008</v>
      </c>
      <c r="C55" t="s">
        <v>1047</v>
      </c>
      <c r="D55" t="s">
        <v>537</v>
      </c>
      <c r="E55" s="3">
        <v>1</v>
      </c>
      <c r="F55" s="3" t="s">
        <v>20</v>
      </c>
      <c r="H55" s="6" t="s">
        <v>21</v>
      </c>
    </row>
    <row r="56" spans="1:8">
      <c r="A56">
        <v>55</v>
      </c>
      <c r="B56">
        <v>11000049746</v>
      </c>
      <c r="C56" t="s">
        <v>1049</v>
      </c>
      <c r="D56" t="s">
        <v>513</v>
      </c>
      <c r="E56" s="3">
        <v>35</v>
      </c>
      <c r="F56" s="3" t="s">
        <v>20</v>
      </c>
      <c r="G56" s="6" t="s">
        <v>21</v>
      </c>
    </row>
    <row r="57" spans="1:8">
      <c r="A57">
        <v>56</v>
      </c>
      <c r="B57">
        <v>16000021667</v>
      </c>
      <c r="C57" t="s">
        <v>1055</v>
      </c>
      <c r="D57" t="s">
        <v>899</v>
      </c>
      <c r="E57" s="3">
        <v>35</v>
      </c>
      <c r="F57" s="3" t="s">
        <v>20</v>
      </c>
      <c r="H57" s="6" t="s">
        <v>21</v>
      </c>
    </row>
    <row r="58" spans="1:8">
      <c r="A58">
        <v>57</v>
      </c>
      <c r="B58">
        <v>16000007077</v>
      </c>
      <c r="C58" t="s">
        <v>1048</v>
      </c>
      <c r="D58" t="s">
        <v>50</v>
      </c>
      <c r="E58" s="3">
        <v>3</v>
      </c>
      <c r="F58" s="3" t="s">
        <v>20</v>
      </c>
      <c r="H58" s="6" t="s">
        <v>21</v>
      </c>
    </row>
    <row r="59" spans="1:8">
      <c r="A59">
        <v>58</v>
      </c>
      <c r="B59">
        <v>16000022283</v>
      </c>
      <c r="C59" t="s">
        <v>1050</v>
      </c>
      <c r="D59" t="s">
        <v>984</v>
      </c>
      <c r="E59" s="3">
        <v>100</v>
      </c>
      <c r="F59" s="3" t="s">
        <v>20</v>
      </c>
      <c r="H59" s="6" t="s">
        <v>21</v>
      </c>
    </row>
    <row r="60" spans="1:8">
      <c r="A60">
        <v>59</v>
      </c>
      <c r="B60">
        <v>16000004163</v>
      </c>
      <c r="C60" t="s">
        <v>1051</v>
      </c>
      <c r="D60" t="s">
        <v>735</v>
      </c>
      <c r="E60" s="3">
        <v>51</v>
      </c>
      <c r="F60" s="3" t="s">
        <v>20</v>
      </c>
      <c r="H60" s="6" t="s">
        <v>21</v>
      </c>
    </row>
    <row r="61" spans="1:8">
      <c r="A61">
        <v>60</v>
      </c>
      <c r="B61">
        <v>16000001496</v>
      </c>
      <c r="C61" t="s">
        <v>1052</v>
      </c>
      <c r="D61" t="s">
        <v>917</v>
      </c>
      <c r="E61" s="3">
        <v>30</v>
      </c>
      <c r="F61" s="3" t="s">
        <v>20</v>
      </c>
      <c r="H61" s="6" t="s">
        <v>21</v>
      </c>
    </row>
    <row r="62" spans="1:8">
      <c r="A62">
        <v>61</v>
      </c>
      <c r="B62">
        <v>16000044285</v>
      </c>
      <c r="C62" t="s">
        <v>1053</v>
      </c>
      <c r="D62" t="s">
        <v>955</v>
      </c>
      <c r="E62" s="3">
        <v>8</v>
      </c>
      <c r="F62" s="3" t="s">
        <v>20</v>
      </c>
      <c r="G62" s="6" t="s">
        <v>21</v>
      </c>
    </row>
    <row r="63" spans="1:8">
      <c r="A63">
        <v>62</v>
      </c>
      <c r="B63">
        <v>16000002198</v>
      </c>
      <c r="C63" t="s">
        <v>1054</v>
      </c>
      <c r="D63" t="s">
        <v>596</v>
      </c>
      <c r="E63" s="3">
        <v>246</v>
      </c>
      <c r="F63" s="3" t="s">
        <v>20</v>
      </c>
      <c r="G63" s="6" t="s">
        <v>21</v>
      </c>
    </row>
    <row r="64" spans="1:8">
      <c r="A64">
        <v>63</v>
      </c>
      <c r="B64">
        <v>16000002216</v>
      </c>
      <c r="C64" t="s">
        <v>1056</v>
      </c>
      <c r="D64" t="s">
        <v>978</v>
      </c>
      <c r="E64" s="3">
        <v>350</v>
      </c>
      <c r="F64" s="3" t="s">
        <v>20</v>
      </c>
      <c r="G64" s="6" t="s">
        <v>21</v>
      </c>
    </row>
    <row r="65" spans="1:8">
      <c r="A65">
        <v>64</v>
      </c>
      <c r="B65">
        <v>16000001003</v>
      </c>
      <c r="C65" t="s">
        <v>1057</v>
      </c>
      <c r="D65" t="s">
        <v>739</v>
      </c>
      <c r="E65" s="3">
        <v>16</v>
      </c>
      <c r="F65" s="3" t="s">
        <v>20</v>
      </c>
      <c r="G65" s="6" t="s">
        <v>21</v>
      </c>
      <c r="H65" s="6" t="s">
        <v>21</v>
      </c>
    </row>
    <row r="66" spans="1:8">
      <c r="A66">
        <v>65</v>
      </c>
      <c r="B66">
        <v>16000001004</v>
      </c>
      <c r="C66" t="s">
        <v>1058</v>
      </c>
      <c r="D66" t="s">
        <v>842</v>
      </c>
      <c r="E66" s="3">
        <v>12</v>
      </c>
      <c r="F66" s="3" t="s">
        <v>20</v>
      </c>
      <c r="G66" s="6" t="s">
        <v>21</v>
      </c>
      <c r="H66" s="6" t="s">
        <v>21</v>
      </c>
    </row>
    <row r="67" spans="1:8">
      <c r="A67">
        <v>66</v>
      </c>
      <c r="B67">
        <v>16000001005</v>
      </c>
      <c r="C67" t="s">
        <v>1059</v>
      </c>
      <c r="D67" t="s">
        <v>909</v>
      </c>
      <c r="E67" s="3">
        <v>18</v>
      </c>
      <c r="F67" s="3" t="s">
        <v>20</v>
      </c>
      <c r="G67" s="6" t="s">
        <v>21</v>
      </c>
      <c r="H67" s="6" t="s">
        <v>21</v>
      </c>
    </row>
    <row r="68" spans="1:8">
      <c r="A68">
        <v>67</v>
      </c>
      <c r="B68">
        <v>16000001006</v>
      </c>
      <c r="C68" t="s">
        <v>1060</v>
      </c>
      <c r="D68" t="s">
        <v>834</v>
      </c>
      <c r="E68" s="3">
        <v>2</v>
      </c>
      <c r="F68" s="3" t="s">
        <v>20</v>
      </c>
      <c r="G68" s="6" t="s">
        <v>21</v>
      </c>
      <c r="H68" s="6" t="s">
        <v>21</v>
      </c>
    </row>
    <row r="69" spans="1:8">
      <c r="A69">
        <v>68</v>
      </c>
      <c r="B69">
        <v>16000044649</v>
      </c>
      <c r="C69" t="s">
        <v>1061</v>
      </c>
      <c r="D69" t="s">
        <v>652</v>
      </c>
      <c r="E69" s="3">
        <v>72</v>
      </c>
      <c r="F69" s="3" t="s">
        <v>20</v>
      </c>
      <c r="G69" s="6" t="s">
        <v>21</v>
      </c>
      <c r="H69" s="6" t="s">
        <v>21</v>
      </c>
    </row>
    <row r="70" spans="1:8">
      <c r="A70">
        <v>69</v>
      </c>
      <c r="B70">
        <v>16000044650</v>
      </c>
      <c r="C70" t="s">
        <v>1062</v>
      </c>
      <c r="D70" t="s">
        <v>656</v>
      </c>
      <c r="E70" s="3">
        <v>68</v>
      </c>
      <c r="F70" s="3" t="s">
        <v>20</v>
      </c>
      <c r="H70" s="6" t="s">
        <v>21</v>
      </c>
    </row>
    <row r="71" spans="1:8">
      <c r="A71">
        <v>70</v>
      </c>
      <c r="B71">
        <v>16000044651</v>
      </c>
      <c r="C71" t="s">
        <v>1063</v>
      </c>
      <c r="D71" t="s">
        <v>1064</v>
      </c>
      <c r="E71" s="3">
        <f>10+72+47</f>
        <v>129</v>
      </c>
      <c r="F71" s="3" t="s">
        <v>20</v>
      </c>
      <c r="G71" s="6" t="s">
        <v>21</v>
      </c>
    </row>
    <row r="72" spans="1:8">
      <c r="A72">
        <v>71</v>
      </c>
      <c r="B72">
        <v>16000044652</v>
      </c>
      <c r="C72" t="s">
        <v>1065</v>
      </c>
      <c r="D72" t="s">
        <v>658</v>
      </c>
      <c r="E72" s="3">
        <v>63</v>
      </c>
      <c r="F72" s="3" t="s">
        <v>20</v>
      </c>
      <c r="H72" s="6" t="s">
        <v>21</v>
      </c>
    </row>
    <row r="73" spans="1:8">
      <c r="A73">
        <v>72</v>
      </c>
      <c r="B73">
        <v>16000044653</v>
      </c>
      <c r="C73" t="s">
        <v>1066</v>
      </c>
      <c r="D73" t="s">
        <v>660</v>
      </c>
      <c r="E73" s="3">
        <v>82</v>
      </c>
      <c r="F73" s="3" t="s">
        <v>20</v>
      </c>
      <c r="H73" s="6" t="s">
        <v>21</v>
      </c>
    </row>
    <row r="74" spans="1:8">
      <c r="A74">
        <v>73</v>
      </c>
      <c r="B74">
        <v>16000045824</v>
      </c>
      <c r="C74" t="s">
        <v>1067</v>
      </c>
      <c r="D74" t="s">
        <v>564</v>
      </c>
      <c r="E74" s="3">
        <f>30+26</f>
        <v>56</v>
      </c>
      <c r="F74" s="3" t="s">
        <v>20</v>
      </c>
      <c r="H74" s="6" t="s">
        <v>21</v>
      </c>
    </row>
    <row r="75" spans="1:8">
      <c r="A75">
        <v>74</v>
      </c>
      <c r="B75">
        <v>16000045826</v>
      </c>
      <c r="C75" t="s">
        <v>1069</v>
      </c>
      <c r="D75" t="s">
        <v>636</v>
      </c>
      <c r="E75" s="3">
        <v>23</v>
      </c>
      <c r="F75" s="3" t="s">
        <v>20</v>
      </c>
      <c r="G75" s="6" t="s">
        <v>21</v>
      </c>
      <c r="H75" s="6" t="s">
        <v>21</v>
      </c>
    </row>
    <row r="76" spans="1:8">
      <c r="A76">
        <v>75</v>
      </c>
      <c r="B76">
        <v>16000045827</v>
      </c>
      <c r="C76" t="s">
        <v>1070</v>
      </c>
      <c r="D76" t="s">
        <v>638</v>
      </c>
      <c r="E76" s="3">
        <v>26</v>
      </c>
      <c r="F76" s="3" t="s">
        <v>20</v>
      </c>
      <c r="G76" s="6" t="s">
        <v>21</v>
      </c>
      <c r="H76" s="6" t="s">
        <v>21</v>
      </c>
    </row>
    <row r="77" spans="1:8">
      <c r="A77">
        <v>76</v>
      </c>
      <c r="B77">
        <v>16000044654</v>
      </c>
      <c r="C77" t="s">
        <v>1071</v>
      </c>
      <c r="D77" t="s">
        <v>588</v>
      </c>
      <c r="E77" s="3">
        <v>80</v>
      </c>
      <c r="F77" s="3" t="s">
        <v>20</v>
      </c>
      <c r="H77" s="6" t="s">
        <v>21</v>
      </c>
    </row>
    <row r="78" spans="1:8">
      <c r="A78">
        <v>77</v>
      </c>
      <c r="B78">
        <v>16000044656</v>
      </c>
      <c r="C78" t="s">
        <v>1072</v>
      </c>
      <c r="D78" t="s">
        <v>634</v>
      </c>
      <c r="E78" s="3">
        <v>30</v>
      </c>
      <c r="F78" s="3" t="s">
        <v>20</v>
      </c>
      <c r="G78" s="6" t="s">
        <v>21</v>
      </c>
      <c r="H78" s="6" t="s">
        <v>21</v>
      </c>
    </row>
    <row r="79" spans="1:8">
      <c r="A79">
        <v>78</v>
      </c>
      <c r="B79">
        <v>16000044659</v>
      </c>
      <c r="C79" t="s">
        <v>1073</v>
      </c>
      <c r="D79" t="s">
        <v>702</v>
      </c>
      <c r="E79" s="3">
        <f>72+48</f>
        <v>120</v>
      </c>
      <c r="F79" s="3" t="s">
        <v>20</v>
      </c>
      <c r="G79" s="6" t="s">
        <v>21</v>
      </c>
      <c r="H79" s="6" t="s">
        <v>21</v>
      </c>
    </row>
    <row r="80" spans="1:8">
      <c r="A80">
        <v>79</v>
      </c>
      <c r="B80">
        <v>16000044660</v>
      </c>
      <c r="C80" t="s">
        <v>1074</v>
      </c>
      <c r="D80" t="s">
        <v>708</v>
      </c>
      <c r="E80" s="3">
        <v>46</v>
      </c>
      <c r="F80" s="3" t="s">
        <v>20</v>
      </c>
      <c r="H80" s="6" t="s">
        <v>21</v>
      </c>
    </row>
    <row r="81" spans="1:8">
      <c r="A81">
        <v>80</v>
      </c>
      <c r="B81">
        <v>16000044661</v>
      </c>
      <c r="C81" t="s">
        <v>1075</v>
      </c>
      <c r="D81" t="s">
        <v>710</v>
      </c>
      <c r="E81" s="3">
        <v>53</v>
      </c>
      <c r="F81" s="3" t="s">
        <v>20</v>
      </c>
      <c r="H81" s="6" t="s">
        <v>21</v>
      </c>
    </row>
    <row r="82" spans="1:8">
      <c r="A82">
        <v>81</v>
      </c>
      <c r="B82">
        <v>16000044662</v>
      </c>
      <c r="C82" t="s">
        <v>1076</v>
      </c>
      <c r="D82" t="s">
        <v>712</v>
      </c>
      <c r="E82" s="3">
        <v>62</v>
      </c>
      <c r="F82" s="3" t="s">
        <v>20</v>
      </c>
      <c r="H82" s="6" t="s">
        <v>21</v>
      </c>
    </row>
    <row r="83" spans="1:8">
      <c r="A83">
        <v>82</v>
      </c>
      <c r="B83">
        <v>16000044663</v>
      </c>
      <c r="C83" t="s">
        <v>1077</v>
      </c>
      <c r="D83" t="s">
        <v>714</v>
      </c>
      <c r="E83" s="3">
        <v>38</v>
      </c>
      <c r="F83" s="3" t="s">
        <v>20</v>
      </c>
      <c r="H83" s="6" t="s">
        <v>21</v>
      </c>
    </row>
    <row r="84" spans="1:8">
      <c r="A84">
        <v>83</v>
      </c>
      <c r="B84">
        <v>16000044664</v>
      </c>
      <c r="C84" t="s">
        <v>1078</v>
      </c>
      <c r="D84" t="s">
        <v>686</v>
      </c>
      <c r="E84" s="3">
        <f>36+67</f>
        <v>103</v>
      </c>
      <c r="F84" s="3" t="s">
        <v>20</v>
      </c>
      <c r="G84" s="6" t="s">
        <v>21</v>
      </c>
      <c r="H84" s="6" t="s">
        <v>21</v>
      </c>
    </row>
    <row r="85" spans="1:8">
      <c r="A85">
        <v>84</v>
      </c>
      <c r="B85">
        <v>16000044665</v>
      </c>
      <c r="C85" t="s">
        <v>1079</v>
      </c>
      <c r="D85" t="s">
        <v>690</v>
      </c>
      <c r="E85" s="3">
        <v>46</v>
      </c>
      <c r="F85" s="3" t="s">
        <v>20</v>
      </c>
      <c r="G85" s="6" t="s">
        <v>21</v>
      </c>
      <c r="H85" s="6" t="s">
        <v>21</v>
      </c>
    </row>
    <row r="86" spans="1:8">
      <c r="A86">
        <v>85</v>
      </c>
      <c r="B86">
        <v>16000044666</v>
      </c>
      <c r="C86" t="s">
        <v>1080</v>
      </c>
      <c r="D86" t="s">
        <v>688</v>
      </c>
      <c r="E86" s="3">
        <f>36+45</f>
        <v>81</v>
      </c>
      <c r="F86" s="3" t="s">
        <v>20</v>
      </c>
      <c r="G86" s="6" t="s">
        <v>21</v>
      </c>
      <c r="H86" s="6" t="s">
        <v>21</v>
      </c>
    </row>
    <row r="87" spans="1:8">
      <c r="A87">
        <v>86</v>
      </c>
      <c r="B87">
        <v>16000044667</v>
      </c>
      <c r="C87" t="s">
        <v>1081</v>
      </c>
      <c r="D87" t="s">
        <v>692</v>
      </c>
      <c r="E87" s="3">
        <v>66</v>
      </c>
      <c r="F87" s="3" t="s">
        <v>20</v>
      </c>
      <c r="G87" s="6" t="s">
        <v>21</v>
      </c>
      <c r="H87" s="6" t="s">
        <v>21</v>
      </c>
    </row>
    <row r="88" spans="1:8">
      <c r="A88">
        <v>87</v>
      </c>
      <c r="B88">
        <v>16000044668</v>
      </c>
      <c r="C88" t="s">
        <v>1082</v>
      </c>
      <c r="D88" t="s">
        <v>694</v>
      </c>
      <c r="E88" s="3">
        <v>36</v>
      </c>
      <c r="F88" s="3" t="s">
        <v>20</v>
      </c>
      <c r="G88" s="6" t="s">
        <v>21</v>
      </c>
      <c r="H88" s="6" t="s">
        <v>21</v>
      </c>
    </row>
    <row r="89" spans="1:8">
      <c r="A89">
        <v>88</v>
      </c>
      <c r="B89">
        <v>16000044286</v>
      </c>
      <c r="C89" t="s">
        <v>1083</v>
      </c>
      <c r="D89" t="s">
        <v>982</v>
      </c>
      <c r="E89" s="3">
        <v>286</v>
      </c>
      <c r="F89" s="3" t="s">
        <v>20</v>
      </c>
      <c r="G89" s="6" t="s">
        <v>21</v>
      </c>
    </row>
    <row r="90" spans="1:8">
      <c r="A90">
        <v>89</v>
      </c>
      <c r="B90">
        <v>16000002193</v>
      </c>
      <c r="C90" t="s">
        <v>1084</v>
      </c>
      <c r="D90" t="s">
        <v>497</v>
      </c>
      <c r="E90" s="3">
        <v>5</v>
      </c>
      <c r="F90" s="3" t="s">
        <v>20</v>
      </c>
      <c r="G90" s="6" t="s">
        <v>21</v>
      </c>
    </row>
    <row r="91" spans="1:8">
      <c r="A91">
        <v>90</v>
      </c>
      <c r="B91">
        <v>16000002197</v>
      </c>
      <c r="C91" t="s">
        <v>1085</v>
      </c>
      <c r="D91" t="s">
        <v>552</v>
      </c>
      <c r="E91" s="3">
        <v>12</v>
      </c>
      <c r="F91" s="3" t="s">
        <v>20</v>
      </c>
      <c r="G91" s="6" t="s">
        <v>21</v>
      </c>
    </row>
    <row r="92" spans="1:8">
      <c r="A92">
        <v>91</v>
      </c>
      <c r="B92">
        <v>16000022908</v>
      </c>
      <c r="C92" t="s">
        <v>1086</v>
      </c>
      <c r="D92" t="s">
        <v>970</v>
      </c>
      <c r="E92" s="3">
        <v>266</v>
      </c>
      <c r="F92" s="3" t="s">
        <v>20</v>
      </c>
      <c r="H92" s="6" t="s">
        <v>21</v>
      </c>
    </row>
    <row r="93" spans="1:8">
      <c r="A93">
        <v>92</v>
      </c>
      <c r="B93">
        <v>16000001428</v>
      </c>
      <c r="C93" t="s">
        <v>1087</v>
      </c>
      <c r="D93" t="s">
        <v>684</v>
      </c>
      <c r="E93" s="3">
        <v>548</v>
      </c>
      <c r="F93" s="3" t="s">
        <v>20</v>
      </c>
      <c r="H93" s="6" t="s">
        <v>21</v>
      </c>
    </row>
    <row r="94" spans="1:8">
      <c r="A94">
        <v>93</v>
      </c>
      <c r="B94">
        <v>16000001429</v>
      </c>
      <c r="C94" t="s">
        <v>1088</v>
      </c>
      <c r="D94" t="s">
        <v>664</v>
      </c>
      <c r="E94" s="3">
        <v>220</v>
      </c>
      <c r="F94" s="3" t="s">
        <v>20</v>
      </c>
      <c r="H94" s="6" t="s">
        <v>21</v>
      </c>
    </row>
    <row r="95" spans="1:8">
      <c r="A95">
        <v>94</v>
      </c>
      <c r="B95">
        <v>16000001430</v>
      </c>
      <c r="C95" t="s">
        <v>1089</v>
      </c>
      <c r="D95" t="s">
        <v>604</v>
      </c>
      <c r="E95" s="3">
        <v>378</v>
      </c>
      <c r="F95" s="3" t="s">
        <v>20</v>
      </c>
      <c r="H95" s="6" t="s">
        <v>21</v>
      </c>
    </row>
    <row r="96" spans="1:8">
      <c r="A96">
        <v>95</v>
      </c>
      <c r="B96">
        <v>16000006686</v>
      </c>
      <c r="C96" t="s">
        <v>1090</v>
      </c>
      <c r="D96" t="s">
        <v>706</v>
      </c>
      <c r="E96" s="3">
        <v>71</v>
      </c>
      <c r="F96" s="3" t="s">
        <v>20</v>
      </c>
      <c r="H96" s="6" t="s">
        <v>21</v>
      </c>
    </row>
    <row r="97" spans="1:8">
      <c r="A97">
        <v>96</v>
      </c>
      <c r="B97">
        <v>16000004160</v>
      </c>
      <c r="C97" t="s">
        <v>1091</v>
      </c>
      <c r="D97" t="s">
        <v>976</v>
      </c>
      <c r="E97" s="3">
        <v>1000</v>
      </c>
      <c r="F97" s="3" t="s">
        <v>20</v>
      </c>
      <c r="H97" s="6" t="s">
        <v>21</v>
      </c>
    </row>
    <row r="98" spans="1:8">
      <c r="A98">
        <v>97</v>
      </c>
      <c r="B98">
        <v>16000020780</v>
      </c>
      <c r="C98" t="s">
        <v>1092</v>
      </c>
      <c r="D98" t="s">
        <v>919</v>
      </c>
      <c r="E98" s="3">
        <v>435</v>
      </c>
      <c r="F98" s="3" t="s">
        <v>20</v>
      </c>
      <c r="H98" s="6" t="s">
        <v>21</v>
      </c>
    </row>
    <row r="99" spans="1:8">
      <c r="A99">
        <v>98</v>
      </c>
      <c r="B99">
        <v>16000004158</v>
      </c>
      <c r="C99" t="s">
        <v>1093</v>
      </c>
      <c r="D99" t="s">
        <v>980</v>
      </c>
      <c r="E99" s="3">
        <v>980</v>
      </c>
      <c r="F99" s="3" t="s">
        <v>20</v>
      </c>
      <c r="H99" s="6" t="s">
        <v>21</v>
      </c>
    </row>
    <row r="100" spans="1:8">
      <c r="A100">
        <v>99</v>
      </c>
      <c r="B100">
        <v>16000004151</v>
      </c>
      <c r="C100" t="s">
        <v>1094</v>
      </c>
      <c r="D100" t="s">
        <v>881</v>
      </c>
      <c r="E100" s="3">
        <f>200+107</f>
        <v>307</v>
      </c>
      <c r="F100" s="3" t="s">
        <v>20</v>
      </c>
      <c r="H100" s="6" t="s">
        <v>21</v>
      </c>
    </row>
    <row r="101" spans="1:8">
      <c r="A101">
        <v>100</v>
      </c>
      <c r="B101">
        <v>16000004153</v>
      </c>
      <c r="C101" t="s">
        <v>1095</v>
      </c>
      <c r="D101" t="s">
        <v>901</v>
      </c>
      <c r="E101" s="3">
        <v>84</v>
      </c>
      <c r="F101" s="3" t="s">
        <v>20</v>
      </c>
      <c r="H101" s="6" t="s">
        <v>21</v>
      </c>
    </row>
    <row r="102" spans="1:8">
      <c r="A102">
        <v>101</v>
      </c>
      <c r="B102">
        <v>16000004154</v>
      </c>
      <c r="C102" t="s">
        <v>1096</v>
      </c>
      <c r="D102" t="s">
        <v>887</v>
      </c>
      <c r="E102" s="3">
        <v>4</v>
      </c>
      <c r="F102" s="3" t="s">
        <v>20</v>
      </c>
      <c r="H102" s="6" t="s">
        <v>21</v>
      </c>
    </row>
    <row r="103" spans="1:8">
      <c r="A103">
        <v>102</v>
      </c>
      <c r="B103">
        <v>16000004155</v>
      </c>
      <c r="C103" t="s">
        <v>1097</v>
      </c>
      <c r="D103" t="s">
        <v>826</v>
      </c>
      <c r="E103" s="3">
        <v>310</v>
      </c>
      <c r="F103" s="3" t="s">
        <v>20</v>
      </c>
      <c r="H103" s="6" t="s">
        <v>21</v>
      </c>
    </row>
    <row r="104" spans="1:8">
      <c r="A104">
        <v>103</v>
      </c>
      <c r="B104">
        <v>16000004156</v>
      </c>
      <c r="C104" t="s">
        <v>1098</v>
      </c>
      <c r="D104" t="s">
        <v>945</v>
      </c>
      <c r="E104" s="3">
        <v>40</v>
      </c>
      <c r="F104" s="3" t="s">
        <v>20</v>
      </c>
      <c r="H104" s="6" t="s">
        <v>21</v>
      </c>
    </row>
    <row r="105" spans="1:8">
      <c r="A105">
        <v>104</v>
      </c>
      <c r="B105">
        <v>16000004159</v>
      </c>
      <c r="C105" t="s">
        <v>1099</v>
      </c>
      <c r="D105" t="s">
        <v>974</v>
      </c>
      <c r="E105" s="3">
        <v>818</v>
      </c>
      <c r="F105" s="3" t="s">
        <v>20</v>
      </c>
      <c r="H105" s="6" t="s">
        <v>21</v>
      </c>
    </row>
    <row r="106" spans="1:8">
      <c r="A106">
        <v>105</v>
      </c>
      <c r="B106">
        <v>16000004152</v>
      </c>
      <c r="C106" t="s">
        <v>1100</v>
      </c>
      <c r="D106" t="s">
        <v>873</v>
      </c>
      <c r="E106" s="3">
        <v>22</v>
      </c>
      <c r="F106" s="3" t="s">
        <v>20</v>
      </c>
      <c r="H106" s="6" t="s">
        <v>21</v>
      </c>
    </row>
    <row r="107" spans="1:8">
      <c r="A107">
        <v>106</v>
      </c>
      <c r="B107">
        <v>16000044288</v>
      </c>
      <c r="C107" t="s">
        <v>1101</v>
      </c>
      <c r="D107" t="s">
        <v>923</v>
      </c>
      <c r="E107" s="3">
        <v>689</v>
      </c>
      <c r="F107" s="3" t="s">
        <v>20</v>
      </c>
      <c r="G107" s="6" t="s">
        <v>21</v>
      </c>
    </row>
    <row r="108" spans="1:8">
      <c r="A108">
        <v>107</v>
      </c>
      <c r="B108">
        <v>16000000991</v>
      </c>
      <c r="C108" t="s">
        <v>1102</v>
      </c>
      <c r="D108" t="s">
        <v>737</v>
      </c>
      <c r="E108" s="3">
        <v>17</v>
      </c>
      <c r="F108" s="3" t="s">
        <v>20</v>
      </c>
      <c r="H108" s="6" t="s">
        <v>21</v>
      </c>
    </row>
    <row r="109" spans="1:8">
      <c r="A109">
        <v>108</v>
      </c>
      <c r="B109">
        <v>11000045894</v>
      </c>
      <c r="C109" t="s">
        <v>1103</v>
      </c>
      <c r="D109" t="s">
        <v>864</v>
      </c>
      <c r="E109" s="3">
        <v>20</v>
      </c>
      <c r="F109" s="3" t="s">
        <v>865</v>
      </c>
      <c r="G109" s="6" t="s">
        <v>21</v>
      </c>
      <c r="H109" s="6" t="s">
        <v>21</v>
      </c>
    </row>
    <row r="110" spans="1:8">
      <c r="A110">
        <v>109</v>
      </c>
      <c r="B110">
        <v>16000019878</v>
      </c>
      <c r="C110" t="s">
        <v>1104</v>
      </c>
      <c r="D110" t="s">
        <v>620</v>
      </c>
      <c r="E110" s="3">
        <v>97</v>
      </c>
      <c r="F110" s="3" t="s">
        <v>20</v>
      </c>
      <c r="H110" s="6" t="s">
        <v>21</v>
      </c>
    </row>
    <row r="111" spans="1:8">
      <c r="A111">
        <v>110</v>
      </c>
      <c r="B111">
        <v>16000002274</v>
      </c>
      <c r="C111" t="s">
        <v>1105</v>
      </c>
      <c r="D111" t="s">
        <v>277</v>
      </c>
      <c r="E111" s="3">
        <v>7</v>
      </c>
      <c r="F111" s="3" t="s">
        <v>20</v>
      </c>
      <c r="G111" s="6" t="s">
        <v>21</v>
      </c>
    </row>
    <row r="112" spans="1:8">
      <c r="A112">
        <v>111</v>
      </c>
      <c r="B112">
        <v>16000001473</v>
      </c>
      <c r="C112" t="s">
        <v>1106</v>
      </c>
      <c r="D112" t="s">
        <v>263</v>
      </c>
      <c r="E112" s="3">
        <v>35</v>
      </c>
      <c r="F112" s="3" t="s">
        <v>20</v>
      </c>
      <c r="H112" s="6" t="s">
        <v>21</v>
      </c>
    </row>
    <row r="113" spans="1:8">
      <c r="A113">
        <v>112</v>
      </c>
      <c r="B113">
        <v>16000001493</v>
      </c>
      <c r="C113" t="s">
        <v>1107</v>
      </c>
      <c r="D113" t="s">
        <v>295</v>
      </c>
      <c r="E113" s="3">
        <v>33</v>
      </c>
      <c r="F113" s="3" t="s">
        <v>20</v>
      </c>
      <c r="H113" s="6" t="s">
        <v>21</v>
      </c>
    </row>
    <row r="114" spans="1:8">
      <c r="A114">
        <v>113</v>
      </c>
      <c r="B114">
        <v>16000004886</v>
      </c>
      <c r="C114" t="s">
        <v>1108</v>
      </c>
      <c r="D114" t="s">
        <v>291</v>
      </c>
      <c r="E114" s="3">
        <v>12</v>
      </c>
      <c r="F114" s="3" t="s">
        <v>1109</v>
      </c>
      <c r="H114" s="6" t="s">
        <v>21</v>
      </c>
    </row>
    <row r="115" spans="1:8">
      <c r="A115">
        <v>114</v>
      </c>
      <c r="B115">
        <v>16000004453</v>
      </c>
      <c r="C115" t="s">
        <v>1110</v>
      </c>
      <c r="D115" t="s">
        <v>670</v>
      </c>
      <c r="E115" s="3">
        <v>14</v>
      </c>
      <c r="F115" s="3" t="s">
        <v>20</v>
      </c>
      <c r="H115" s="6" t="s">
        <v>21</v>
      </c>
    </row>
    <row r="116" spans="1:8">
      <c r="A116">
        <v>115</v>
      </c>
      <c r="B116">
        <v>16000002178</v>
      </c>
      <c r="C116" t="s">
        <v>1111</v>
      </c>
      <c r="D116" t="s">
        <v>220</v>
      </c>
      <c r="E116" s="3">
        <v>10</v>
      </c>
      <c r="F116" s="3" t="s">
        <v>1109</v>
      </c>
      <c r="G116" s="6" t="s">
        <v>21</v>
      </c>
    </row>
    <row r="117" spans="1:8">
      <c r="A117">
        <v>116</v>
      </c>
      <c r="B117">
        <v>16000002179</v>
      </c>
      <c r="C117" t="s">
        <v>1112</v>
      </c>
      <c r="D117" t="s">
        <v>205</v>
      </c>
      <c r="E117" s="3">
        <v>3</v>
      </c>
      <c r="F117" s="3" t="s">
        <v>1109</v>
      </c>
      <c r="G117" s="6" t="s">
        <v>21</v>
      </c>
    </row>
    <row r="118" spans="1:8">
      <c r="A118">
        <v>117</v>
      </c>
      <c r="B118">
        <v>16000022821</v>
      </c>
      <c r="C118" t="s">
        <v>1113</v>
      </c>
      <c r="D118" t="s">
        <v>176</v>
      </c>
      <c r="E118" s="3">
        <v>3</v>
      </c>
      <c r="F118" s="3" t="s">
        <v>20</v>
      </c>
      <c r="G118" s="6" t="s">
        <v>21</v>
      </c>
    </row>
    <row r="119" spans="1:8">
      <c r="A119">
        <v>118</v>
      </c>
      <c r="B119">
        <v>16000002190</v>
      </c>
      <c r="C119" t="s">
        <v>1114</v>
      </c>
      <c r="D119" t="s">
        <v>120</v>
      </c>
      <c r="E119" s="3">
        <v>15</v>
      </c>
      <c r="F119" s="3" t="s">
        <v>20</v>
      </c>
      <c r="G119" s="6" t="s">
        <v>21</v>
      </c>
    </row>
    <row r="120" spans="1:8">
      <c r="A120">
        <v>119</v>
      </c>
      <c r="B120">
        <v>16000007309</v>
      </c>
      <c r="C120" t="s">
        <v>1115</v>
      </c>
      <c r="D120" t="s">
        <v>140</v>
      </c>
      <c r="E120" s="3">
        <v>1</v>
      </c>
      <c r="F120" s="3" t="s">
        <v>20</v>
      </c>
      <c r="H120" s="6" t="s">
        <v>21</v>
      </c>
    </row>
    <row r="121" spans="1:8">
      <c r="A121">
        <v>120</v>
      </c>
      <c r="B121">
        <v>16000007834</v>
      </c>
      <c r="C121" t="s">
        <v>1116</v>
      </c>
      <c r="D121" t="s">
        <v>481</v>
      </c>
      <c r="E121" s="3">
        <v>24</v>
      </c>
      <c r="F121" s="3" t="s">
        <v>20</v>
      </c>
      <c r="H121" s="6" t="s">
        <v>21</v>
      </c>
    </row>
    <row r="122" spans="1:8">
      <c r="A122">
        <v>121</v>
      </c>
      <c r="B122">
        <v>16000011569</v>
      </c>
      <c r="C122" t="s">
        <v>1117</v>
      </c>
      <c r="D122" t="s">
        <v>560</v>
      </c>
      <c r="E122" s="3">
        <v>2</v>
      </c>
      <c r="F122" s="3" t="s">
        <v>20</v>
      </c>
      <c r="H122" s="6" t="s">
        <v>21</v>
      </c>
    </row>
    <row r="123" spans="1:8">
      <c r="A123">
        <v>122</v>
      </c>
      <c r="B123">
        <v>16000002228</v>
      </c>
      <c r="C123" t="s">
        <v>1118</v>
      </c>
      <c r="D123" t="s">
        <v>511</v>
      </c>
      <c r="E123" s="3">
        <v>29</v>
      </c>
      <c r="F123" s="3" t="s">
        <v>20</v>
      </c>
      <c r="G123" s="6" t="s">
        <v>21</v>
      </c>
    </row>
    <row r="124" spans="1:8">
      <c r="A124">
        <v>123</v>
      </c>
      <c r="B124">
        <v>16000002218</v>
      </c>
      <c r="C124" t="s">
        <v>1119</v>
      </c>
      <c r="D124" t="s">
        <v>531</v>
      </c>
      <c r="E124" s="3">
        <v>118</v>
      </c>
      <c r="F124" s="3" t="s">
        <v>20</v>
      </c>
      <c r="G124" s="6" t="s">
        <v>21</v>
      </c>
    </row>
    <row r="125" spans="1:8">
      <c r="A125">
        <v>124</v>
      </c>
      <c r="B125">
        <v>16000002255</v>
      </c>
      <c r="C125" t="s">
        <v>1120</v>
      </c>
      <c r="D125" t="s">
        <v>383</v>
      </c>
      <c r="E125" s="3">
        <v>3</v>
      </c>
      <c r="F125" s="3" t="s">
        <v>20</v>
      </c>
      <c r="G125" s="6" t="s">
        <v>21</v>
      </c>
    </row>
    <row r="126" spans="1:8">
      <c r="A126">
        <v>125</v>
      </c>
      <c r="B126">
        <v>16000002266</v>
      </c>
      <c r="C126" t="s">
        <v>1121</v>
      </c>
      <c r="D126" t="s">
        <v>592</v>
      </c>
      <c r="E126" s="3">
        <v>18</v>
      </c>
      <c r="F126" s="3" t="s">
        <v>20</v>
      </c>
      <c r="G126" s="6" t="s">
        <v>21</v>
      </c>
    </row>
    <row r="127" spans="1:8">
      <c r="A127">
        <v>126</v>
      </c>
      <c r="B127">
        <v>16000002256</v>
      </c>
      <c r="C127" t="s">
        <v>1122</v>
      </c>
      <c r="D127" t="s">
        <v>319</v>
      </c>
      <c r="E127" s="3">
        <v>5</v>
      </c>
      <c r="F127" s="3" t="s">
        <v>20</v>
      </c>
      <c r="G127" s="6" t="s">
        <v>21</v>
      </c>
    </row>
    <row r="128" spans="1:8">
      <c r="A128">
        <v>127</v>
      </c>
      <c r="B128">
        <v>16000004412</v>
      </c>
      <c r="C128" t="s">
        <v>1123</v>
      </c>
      <c r="D128" t="s">
        <v>361</v>
      </c>
      <c r="E128" s="3">
        <v>4</v>
      </c>
      <c r="F128" s="3" t="s">
        <v>20</v>
      </c>
      <c r="H128" s="6" t="s">
        <v>21</v>
      </c>
    </row>
    <row r="129" spans="1:8">
      <c r="A129">
        <v>128</v>
      </c>
      <c r="B129">
        <v>16000022817</v>
      </c>
      <c r="C129" t="s">
        <v>1124</v>
      </c>
      <c r="D129" t="s">
        <v>197</v>
      </c>
      <c r="E129" s="3">
        <v>3</v>
      </c>
      <c r="F129" s="3" t="s">
        <v>20</v>
      </c>
      <c r="H129" s="6" t="s">
        <v>21</v>
      </c>
    </row>
    <row r="130" spans="1:8">
      <c r="A130">
        <v>129</v>
      </c>
      <c r="B130">
        <v>16000001406</v>
      </c>
      <c r="C130" t="s">
        <v>1125</v>
      </c>
      <c r="D130" t="s">
        <v>345</v>
      </c>
      <c r="E130" s="3">
        <v>11</v>
      </c>
      <c r="F130" s="3" t="s">
        <v>20</v>
      </c>
      <c r="H130" s="6" t="s">
        <v>21</v>
      </c>
    </row>
    <row r="131" spans="1:8">
      <c r="A131">
        <v>130</v>
      </c>
      <c r="B131">
        <v>16000022814</v>
      </c>
      <c r="C131" t="s">
        <v>1126</v>
      </c>
      <c r="D131" t="s">
        <v>347</v>
      </c>
      <c r="E131" s="3">
        <v>23</v>
      </c>
      <c r="F131" s="3" t="s">
        <v>20</v>
      </c>
      <c r="H131" s="6" t="s">
        <v>21</v>
      </c>
    </row>
    <row r="132" spans="1:8">
      <c r="A132">
        <v>131</v>
      </c>
      <c r="B132">
        <v>16000022815</v>
      </c>
      <c r="C132" t="s">
        <v>1127</v>
      </c>
      <c r="D132" t="s">
        <v>331</v>
      </c>
      <c r="E132" s="3">
        <v>35</v>
      </c>
      <c r="F132" s="3" t="s">
        <v>20</v>
      </c>
      <c r="H132" s="6" t="s">
        <v>21</v>
      </c>
    </row>
    <row r="133" spans="1:8">
      <c r="A133">
        <v>132</v>
      </c>
      <c r="B133">
        <v>16000022816</v>
      </c>
      <c r="C133" t="s">
        <v>1128</v>
      </c>
      <c r="D133" t="s">
        <v>373</v>
      </c>
      <c r="E133" s="3">
        <f>16+37</f>
        <v>53</v>
      </c>
      <c r="F133" s="3" t="s">
        <v>20</v>
      </c>
      <c r="H133" s="6" t="s">
        <v>21</v>
      </c>
    </row>
    <row r="134" spans="1:8">
      <c r="A134">
        <v>133</v>
      </c>
      <c r="B134">
        <v>16000001426</v>
      </c>
      <c r="C134" t="s">
        <v>1129</v>
      </c>
      <c r="D134" t="s">
        <v>299</v>
      </c>
      <c r="E134" s="3">
        <f>148+24</f>
        <v>172</v>
      </c>
      <c r="F134" s="3" t="s">
        <v>20</v>
      </c>
      <c r="H134" s="6" t="s">
        <v>21</v>
      </c>
    </row>
    <row r="135" spans="1:8">
      <c r="A135">
        <v>134</v>
      </c>
      <c r="B135">
        <v>16000006682</v>
      </c>
      <c r="C135" t="s">
        <v>1130</v>
      </c>
      <c r="D135" t="s">
        <v>485</v>
      </c>
      <c r="E135" s="3">
        <v>3</v>
      </c>
      <c r="F135" s="3" t="s">
        <v>20</v>
      </c>
      <c r="H135" s="6" t="s">
        <v>21</v>
      </c>
    </row>
    <row r="136" spans="1:8">
      <c r="A136">
        <v>135</v>
      </c>
      <c r="B136">
        <v>16000001443</v>
      </c>
      <c r="C136" t="s">
        <v>1131</v>
      </c>
      <c r="D136" t="s">
        <v>273</v>
      </c>
      <c r="E136" s="3">
        <v>11</v>
      </c>
      <c r="F136" s="3" t="s">
        <v>20</v>
      </c>
      <c r="H136" s="6" t="s">
        <v>21</v>
      </c>
    </row>
    <row r="137" spans="1:8">
      <c r="A137">
        <v>136</v>
      </c>
      <c r="B137">
        <v>16000001457</v>
      </c>
      <c r="C137" t="s">
        <v>1132</v>
      </c>
      <c r="D137" t="s">
        <v>419</v>
      </c>
      <c r="E137" s="3">
        <v>36</v>
      </c>
      <c r="F137" s="3" t="s">
        <v>20</v>
      </c>
      <c r="H137" s="6" t="s">
        <v>21</v>
      </c>
    </row>
    <row r="138" spans="1:8">
      <c r="A138">
        <v>137</v>
      </c>
      <c r="B138">
        <v>16000022818</v>
      </c>
      <c r="C138" t="s">
        <v>1133</v>
      </c>
      <c r="D138" t="s">
        <v>427</v>
      </c>
      <c r="E138" s="3">
        <v>55</v>
      </c>
      <c r="F138" s="3" t="s">
        <v>20</v>
      </c>
      <c r="H138" s="6" t="s">
        <v>21</v>
      </c>
    </row>
    <row r="139" spans="1:8">
      <c r="A139">
        <v>138</v>
      </c>
      <c r="B139">
        <v>16000022819</v>
      </c>
      <c r="C139" t="s">
        <v>1134</v>
      </c>
      <c r="D139" t="s">
        <v>447</v>
      </c>
      <c r="E139" s="3">
        <v>20</v>
      </c>
      <c r="F139" s="3" t="s">
        <v>20</v>
      </c>
      <c r="H139" s="6" t="s">
        <v>21</v>
      </c>
    </row>
    <row r="140" spans="1:8">
      <c r="A140">
        <v>139</v>
      </c>
      <c r="B140">
        <v>16000001455</v>
      </c>
      <c r="C140" t="s">
        <v>1135</v>
      </c>
      <c r="D140" t="s">
        <v>435</v>
      </c>
      <c r="E140" s="3">
        <v>59</v>
      </c>
      <c r="F140" s="3" t="s">
        <v>20</v>
      </c>
      <c r="G140" s="6" t="s">
        <v>21</v>
      </c>
      <c r="H140" s="6" t="s">
        <v>21</v>
      </c>
    </row>
    <row r="141" spans="1:8">
      <c r="A141">
        <v>140</v>
      </c>
      <c r="B141">
        <v>16000001475</v>
      </c>
      <c r="C141" t="s">
        <v>1136</v>
      </c>
      <c r="D141" t="s">
        <v>812</v>
      </c>
      <c r="E141" s="3">
        <v>100</v>
      </c>
      <c r="F141" s="3" t="s">
        <v>20</v>
      </c>
      <c r="H141" s="6" t="s">
        <v>21</v>
      </c>
    </row>
    <row r="142" spans="1:8">
      <c r="A142">
        <v>141</v>
      </c>
      <c r="B142">
        <v>16000001413</v>
      </c>
      <c r="C142" t="s">
        <v>1137</v>
      </c>
      <c r="D142" t="s">
        <v>193</v>
      </c>
      <c r="E142" s="3">
        <v>1</v>
      </c>
      <c r="F142" s="3" t="s">
        <v>20</v>
      </c>
      <c r="H142" s="6" t="s">
        <v>21</v>
      </c>
    </row>
    <row r="143" spans="1:8">
      <c r="A143">
        <v>142</v>
      </c>
      <c r="B143">
        <v>16000004639</v>
      </c>
      <c r="C143" t="s">
        <v>1138</v>
      </c>
      <c r="D143" t="s">
        <v>195</v>
      </c>
      <c r="E143" s="3">
        <v>5</v>
      </c>
      <c r="F143" s="3" t="s">
        <v>20</v>
      </c>
      <c r="H143" s="6" t="s">
        <v>21</v>
      </c>
    </row>
    <row r="144" spans="1:8" ht="12.95" customHeight="1">
      <c r="A144">
        <v>143</v>
      </c>
      <c r="B144">
        <v>16000001403</v>
      </c>
      <c r="C144" t="s">
        <v>1139</v>
      </c>
      <c r="D144" t="s">
        <v>339</v>
      </c>
      <c r="E144" s="3">
        <v>35</v>
      </c>
      <c r="F144" s="3" t="s">
        <v>20</v>
      </c>
      <c r="H144" s="6" t="s">
        <v>21</v>
      </c>
    </row>
    <row r="145" spans="1:8">
      <c r="A145">
        <v>144</v>
      </c>
      <c r="B145">
        <v>16000001404</v>
      </c>
      <c r="C145" t="s">
        <v>1140</v>
      </c>
      <c r="D145" t="s">
        <v>341</v>
      </c>
      <c r="E145" s="3">
        <v>35</v>
      </c>
      <c r="F145" s="3" t="s">
        <v>20</v>
      </c>
      <c r="H145" s="6" t="s">
        <v>21</v>
      </c>
    </row>
    <row r="146" spans="1:8">
      <c r="A146">
        <v>145</v>
      </c>
      <c r="B146">
        <v>16000001405</v>
      </c>
      <c r="C146" t="s">
        <v>1141</v>
      </c>
      <c r="D146" t="s">
        <v>343</v>
      </c>
      <c r="E146" s="3">
        <v>50</v>
      </c>
      <c r="F146" s="3" t="s">
        <v>20</v>
      </c>
      <c r="H146" s="6" t="s">
        <v>21</v>
      </c>
    </row>
    <row r="147" spans="1:8">
      <c r="A147">
        <v>146</v>
      </c>
      <c r="B147">
        <v>16000001408</v>
      </c>
      <c r="C147" t="s">
        <v>1142</v>
      </c>
      <c r="D147" t="s">
        <v>375</v>
      </c>
      <c r="E147" s="3">
        <v>27</v>
      </c>
      <c r="F147" s="3" t="s">
        <v>20</v>
      </c>
      <c r="H147" s="6" t="s">
        <v>21</v>
      </c>
    </row>
    <row r="148" spans="1:8">
      <c r="A148">
        <v>147</v>
      </c>
      <c r="B148">
        <v>16000001409</v>
      </c>
      <c r="C148" t="s">
        <v>1143</v>
      </c>
      <c r="D148" t="s">
        <v>325</v>
      </c>
      <c r="E148" s="3">
        <v>8</v>
      </c>
      <c r="F148" s="3" t="s">
        <v>20</v>
      </c>
      <c r="H148" s="6" t="s">
        <v>21</v>
      </c>
    </row>
    <row r="149" spans="1:8">
      <c r="A149">
        <v>148</v>
      </c>
      <c r="B149">
        <v>16000001410</v>
      </c>
      <c r="C149" t="s">
        <v>1144</v>
      </c>
      <c r="D149" t="s">
        <v>327</v>
      </c>
      <c r="E149" s="3">
        <v>25</v>
      </c>
      <c r="F149" s="3" t="s">
        <v>20</v>
      </c>
      <c r="H149" s="6" t="s">
        <v>21</v>
      </c>
    </row>
    <row r="150" spans="1:8">
      <c r="A150">
        <v>149</v>
      </c>
      <c r="B150">
        <v>16000001411</v>
      </c>
      <c r="C150" t="s">
        <v>1145</v>
      </c>
      <c r="D150" t="s">
        <v>329</v>
      </c>
      <c r="E150" s="3">
        <f>10+5+11</f>
        <v>26</v>
      </c>
      <c r="F150" s="3" t="s">
        <v>20</v>
      </c>
      <c r="H150" s="6" t="s">
        <v>21</v>
      </c>
    </row>
    <row r="151" spans="1:8">
      <c r="A151">
        <v>150</v>
      </c>
      <c r="B151">
        <v>16000001412</v>
      </c>
      <c r="C151" t="s">
        <v>1146</v>
      </c>
      <c r="D151" t="s">
        <v>401</v>
      </c>
      <c r="E151" s="3">
        <v>9</v>
      </c>
      <c r="F151" s="3" t="s">
        <v>20</v>
      </c>
      <c r="H151" s="6" t="s">
        <v>21</v>
      </c>
    </row>
    <row r="152" spans="1:8">
      <c r="A152">
        <v>151</v>
      </c>
      <c r="B152">
        <v>16000001418</v>
      </c>
      <c r="C152" t="s">
        <v>1147</v>
      </c>
      <c r="D152" t="s">
        <v>377</v>
      </c>
      <c r="E152" s="3">
        <v>13</v>
      </c>
      <c r="F152" s="3" t="s">
        <v>20</v>
      </c>
      <c r="H152" s="6" t="s">
        <v>21</v>
      </c>
    </row>
    <row r="153" spans="1:8">
      <c r="A153">
        <v>152</v>
      </c>
      <c r="B153">
        <v>16000001419</v>
      </c>
      <c r="C153" t="s">
        <v>1148</v>
      </c>
      <c r="D153" t="s">
        <v>313</v>
      </c>
      <c r="E153" s="3">
        <v>30</v>
      </c>
      <c r="F153" s="3" t="s">
        <v>20</v>
      </c>
      <c r="H153" s="6" t="s">
        <v>21</v>
      </c>
    </row>
    <row r="154" spans="1:8">
      <c r="A154">
        <v>153</v>
      </c>
      <c r="B154">
        <v>16000001420</v>
      </c>
      <c r="C154" t="s">
        <v>1149</v>
      </c>
      <c r="D154" t="s">
        <v>315</v>
      </c>
      <c r="E154" s="3">
        <f>19+14</f>
        <v>33</v>
      </c>
      <c r="F154" s="3" t="s">
        <v>20</v>
      </c>
      <c r="H154" s="6" t="s">
        <v>21</v>
      </c>
    </row>
    <row r="155" spans="1:8">
      <c r="A155">
        <v>154</v>
      </c>
      <c r="B155">
        <v>16000001421</v>
      </c>
      <c r="C155" t="s">
        <v>1150</v>
      </c>
      <c r="D155" t="s">
        <v>317</v>
      </c>
      <c r="E155" s="3">
        <v>16</v>
      </c>
      <c r="F155" s="3" t="s">
        <v>20</v>
      </c>
      <c r="H155" s="6" t="s">
        <v>21</v>
      </c>
    </row>
    <row r="156" spans="1:8">
      <c r="A156">
        <v>155</v>
      </c>
      <c r="B156">
        <v>16000011567</v>
      </c>
      <c r="C156" t="s">
        <v>1151</v>
      </c>
      <c r="D156" t="s">
        <v>610</v>
      </c>
      <c r="E156" s="3">
        <v>80</v>
      </c>
      <c r="F156" s="3" t="s">
        <v>20</v>
      </c>
      <c r="H156" s="6" t="s">
        <v>21</v>
      </c>
    </row>
    <row r="157" spans="1:8">
      <c r="A157">
        <v>156</v>
      </c>
      <c r="B157">
        <v>16000011568</v>
      </c>
      <c r="C157" t="s">
        <v>1152</v>
      </c>
      <c r="D157" t="s">
        <v>650</v>
      </c>
      <c r="E157" s="3">
        <v>82</v>
      </c>
      <c r="F157" s="3" t="s">
        <v>20</v>
      </c>
      <c r="H157" s="6" t="s">
        <v>21</v>
      </c>
    </row>
    <row r="158" spans="1:8">
      <c r="A158">
        <v>157</v>
      </c>
      <c r="B158">
        <v>16000001458</v>
      </c>
      <c r="C158" t="s">
        <v>1153</v>
      </c>
      <c r="D158" t="s">
        <v>421</v>
      </c>
      <c r="E158" s="3">
        <f>23+18</f>
        <v>41</v>
      </c>
      <c r="F158" s="3" t="s">
        <v>20</v>
      </c>
      <c r="H158" s="6" t="s">
        <v>21</v>
      </c>
    </row>
    <row r="159" spans="1:8">
      <c r="A159">
        <v>158</v>
      </c>
      <c r="B159">
        <v>16000001459</v>
      </c>
      <c r="C159" t="s">
        <v>1154</v>
      </c>
      <c r="D159" t="s">
        <v>423</v>
      </c>
      <c r="E159" s="3">
        <v>32</v>
      </c>
      <c r="F159" s="3" t="s">
        <v>20</v>
      </c>
      <c r="H159" s="6" t="s">
        <v>21</v>
      </c>
    </row>
    <row r="160" spans="1:8">
      <c r="A160">
        <v>159</v>
      </c>
      <c r="B160">
        <v>16000001460</v>
      </c>
      <c r="C160" t="s">
        <v>1155</v>
      </c>
      <c r="D160" t="s">
        <v>425</v>
      </c>
      <c r="E160" s="3">
        <v>21</v>
      </c>
      <c r="F160" s="3" t="s">
        <v>20</v>
      </c>
      <c r="H160" s="6" t="s">
        <v>21</v>
      </c>
    </row>
    <row r="161" spans="1:8">
      <c r="A161">
        <v>160</v>
      </c>
      <c r="B161">
        <v>16000001462</v>
      </c>
      <c r="C161" t="s">
        <v>1156</v>
      </c>
      <c r="D161" t="s">
        <v>409</v>
      </c>
      <c r="E161" s="3">
        <f>30+29+10</f>
        <v>69</v>
      </c>
      <c r="F161" s="3" t="s">
        <v>20</v>
      </c>
      <c r="H161" s="6" t="s">
        <v>21</v>
      </c>
    </row>
    <row r="162" spans="1:8">
      <c r="A162">
        <v>161</v>
      </c>
      <c r="B162">
        <v>16000001463</v>
      </c>
      <c r="C162" t="s">
        <v>1157</v>
      </c>
      <c r="D162" t="s">
        <v>411</v>
      </c>
      <c r="E162" s="3">
        <v>65</v>
      </c>
      <c r="F162" s="3" t="s">
        <v>20</v>
      </c>
      <c r="H162" s="6" t="s">
        <v>21</v>
      </c>
    </row>
    <row r="163" spans="1:8">
      <c r="A163">
        <v>162</v>
      </c>
      <c r="B163">
        <v>16000001464</v>
      </c>
      <c r="C163" t="s">
        <v>1158</v>
      </c>
      <c r="D163" t="s">
        <v>413</v>
      </c>
      <c r="E163" s="3">
        <v>47</v>
      </c>
      <c r="F163" s="3" t="s">
        <v>20</v>
      </c>
      <c r="H163" s="6" t="s">
        <v>21</v>
      </c>
    </row>
    <row r="164" spans="1:8">
      <c r="A164">
        <v>163</v>
      </c>
      <c r="B164">
        <v>16000001465</v>
      </c>
      <c r="C164" t="s">
        <v>1159</v>
      </c>
      <c r="D164" t="s">
        <v>415</v>
      </c>
      <c r="E164" s="3">
        <v>37</v>
      </c>
      <c r="F164" s="3" t="s">
        <v>20</v>
      </c>
      <c r="H164" s="6" t="s">
        <v>21</v>
      </c>
    </row>
    <row r="165" spans="1:8">
      <c r="A165">
        <v>164</v>
      </c>
      <c r="B165">
        <v>16000002262</v>
      </c>
      <c r="C165" t="s">
        <v>1160</v>
      </c>
      <c r="D165" t="s">
        <v>335</v>
      </c>
      <c r="E165" s="3">
        <v>43</v>
      </c>
      <c r="F165" s="3" t="s">
        <v>20</v>
      </c>
      <c r="G165" s="6" t="s">
        <v>21</v>
      </c>
    </row>
    <row r="166" spans="1:8">
      <c r="A166">
        <v>165</v>
      </c>
      <c r="B166">
        <v>16000002254</v>
      </c>
      <c r="C166" t="s">
        <v>1161</v>
      </c>
      <c r="D166" t="s">
        <v>431</v>
      </c>
      <c r="E166" s="3">
        <v>15</v>
      </c>
      <c r="F166" s="3" t="s">
        <v>20</v>
      </c>
      <c r="G166" s="6" t="s">
        <v>21</v>
      </c>
    </row>
    <row r="167" spans="1:8">
      <c r="A167">
        <v>166</v>
      </c>
      <c r="B167">
        <v>16000043834</v>
      </c>
      <c r="C167" t="s">
        <v>1162</v>
      </c>
      <c r="D167" t="s">
        <v>80</v>
      </c>
      <c r="E167" s="3">
        <f>34+22</f>
        <v>56</v>
      </c>
      <c r="F167" s="3" t="s">
        <v>20</v>
      </c>
      <c r="H167" s="6" t="s">
        <v>21</v>
      </c>
    </row>
    <row r="168" spans="1:8">
      <c r="A168">
        <v>167</v>
      </c>
      <c r="B168">
        <v>11000013050</v>
      </c>
      <c r="C168" t="s">
        <v>1163</v>
      </c>
      <c r="D168" t="s">
        <v>961</v>
      </c>
      <c r="E168" s="3">
        <v>100</v>
      </c>
      <c r="F168" s="3" t="s">
        <v>962</v>
      </c>
      <c r="G168" s="6" t="s">
        <v>21</v>
      </c>
      <c r="H168" s="6" t="s">
        <v>21</v>
      </c>
    </row>
    <row r="169" spans="1:8">
      <c r="A169">
        <v>168</v>
      </c>
      <c r="B169">
        <v>16000029455</v>
      </c>
      <c r="C169" t="s">
        <v>1164</v>
      </c>
      <c r="D169" t="s">
        <v>389</v>
      </c>
      <c r="E169" s="3">
        <v>1</v>
      </c>
      <c r="F169" s="3" t="s">
        <v>20</v>
      </c>
      <c r="G169" s="6" t="s">
        <v>21</v>
      </c>
      <c r="H169" s="6" t="s">
        <v>21</v>
      </c>
    </row>
    <row r="170" spans="1:8">
      <c r="A170">
        <v>169</v>
      </c>
      <c r="B170">
        <v>11000083936</v>
      </c>
      <c r="C170" t="s">
        <v>1165</v>
      </c>
      <c r="D170" t="s">
        <v>353</v>
      </c>
      <c r="E170" s="3">
        <v>1</v>
      </c>
      <c r="F170" s="3" t="s">
        <v>20</v>
      </c>
      <c r="G170" s="6" t="s">
        <v>21</v>
      </c>
      <c r="H170" s="6" t="s">
        <v>21</v>
      </c>
    </row>
    <row r="171" spans="1:8">
      <c r="A171">
        <v>170</v>
      </c>
      <c r="B171">
        <v>11000083930</v>
      </c>
      <c r="C171" t="s">
        <v>1166</v>
      </c>
      <c r="D171" t="s">
        <v>305</v>
      </c>
      <c r="E171" s="3">
        <v>2</v>
      </c>
      <c r="F171" s="3" t="s">
        <v>20</v>
      </c>
      <c r="G171" s="6" t="s">
        <v>21</v>
      </c>
      <c r="H171" s="6" t="s">
        <v>21</v>
      </c>
    </row>
    <row r="172" spans="1:8">
      <c r="A172">
        <v>171</v>
      </c>
      <c r="B172">
        <v>11000083931</v>
      </c>
      <c r="C172" t="s">
        <v>1167</v>
      </c>
      <c r="D172" t="s">
        <v>307</v>
      </c>
      <c r="E172" s="3">
        <v>2</v>
      </c>
      <c r="F172" s="3" t="s">
        <v>20</v>
      </c>
      <c r="G172" s="6" t="s">
        <v>21</v>
      </c>
      <c r="H172" s="6" t="s">
        <v>21</v>
      </c>
    </row>
    <row r="173" spans="1:8">
      <c r="A173">
        <v>172</v>
      </c>
      <c r="B173">
        <v>11000083932</v>
      </c>
      <c r="C173" t="s">
        <v>1168</v>
      </c>
      <c r="D173" t="s">
        <v>271</v>
      </c>
      <c r="E173" s="3">
        <v>1</v>
      </c>
      <c r="F173" s="3" t="s">
        <v>20</v>
      </c>
      <c r="G173" s="6" t="s">
        <v>21</v>
      </c>
      <c r="H173" s="6" t="s">
        <v>21</v>
      </c>
    </row>
    <row r="174" spans="1:8">
      <c r="A174">
        <v>173</v>
      </c>
      <c r="B174">
        <v>11000083933</v>
      </c>
      <c r="C174" t="s">
        <v>1169</v>
      </c>
      <c r="D174" t="s">
        <v>269</v>
      </c>
      <c r="E174" s="3">
        <v>3</v>
      </c>
      <c r="F174" s="3" t="s">
        <v>20</v>
      </c>
      <c r="G174" s="6" t="s">
        <v>21</v>
      </c>
      <c r="H174" s="6" t="s">
        <v>21</v>
      </c>
    </row>
    <row r="175" spans="1:8">
      <c r="A175">
        <v>174</v>
      </c>
      <c r="B175">
        <v>16000007300</v>
      </c>
      <c r="C175" t="s">
        <v>1170</v>
      </c>
      <c r="D175" t="s">
        <v>1171</v>
      </c>
      <c r="E175" s="3">
        <v>2</v>
      </c>
      <c r="F175" s="3" t="s">
        <v>20</v>
      </c>
      <c r="H175" s="6" t="s">
        <v>21</v>
      </c>
    </row>
    <row r="176" spans="1:8">
      <c r="A176">
        <v>175</v>
      </c>
      <c r="B176">
        <v>16000007299</v>
      </c>
      <c r="C176" t="s">
        <v>1172</v>
      </c>
      <c r="D176" t="s">
        <v>1173</v>
      </c>
      <c r="E176" s="3">
        <v>3</v>
      </c>
      <c r="F176" s="3" t="s">
        <v>20</v>
      </c>
      <c r="H176" s="6" t="s">
        <v>21</v>
      </c>
    </row>
    <row r="177" spans="1:8">
      <c r="A177">
        <v>176</v>
      </c>
      <c r="B177">
        <v>16000043837</v>
      </c>
      <c r="C177" t="s">
        <v>1174</v>
      </c>
      <c r="D177" t="s">
        <v>38</v>
      </c>
      <c r="E177" s="3">
        <v>18</v>
      </c>
      <c r="F177" s="3" t="s">
        <v>20</v>
      </c>
      <c r="H177" s="6" t="s">
        <v>21</v>
      </c>
    </row>
    <row r="178" spans="1:8">
      <c r="A178">
        <v>177</v>
      </c>
      <c r="B178">
        <v>16000021226</v>
      </c>
      <c r="C178" t="s">
        <v>1175</v>
      </c>
      <c r="D178" t="s">
        <v>218</v>
      </c>
      <c r="E178" s="3">
        <v>23</v>
      </c>
      <c r="F178" s="3" t="s">
        <v>20</v>
      </c>
      <c r="G178" s="6" t="s">
        <v>21</v>
      </c>
      <c r="H178" s="6" t="s">
        <v>21</v>
      </c>
    </row>
    <row r="179" spans="1:8">
      <c r="A179">
        <v>178</v>
      </c>
      <c r="B179">
        <v>16000004397</v>
      </c>
      <c r="C179" t="s">
        <v>1176</v>
      </c>
      <c r="D179" t="s">
        <v>856</v>
      </c>
      <c r="E179" s="3">
        <v>14</v>
      </c>
      <c r="F179" s="3" t="s">
        <v>20</v>
      </c>
      <c r="G179" s="6" t="s">
        <v>21</v>
      </c>
    </row>
    <row r="180" spans="1:8">
      <c r="A180">
        <v>179</v>
      </c>
      <c r="B180">
        <v>16000004361</v>
      </c>
      <c r="C180" t="s">
        <v>1177</v>
      </c>
      <c r="D180" t="s">
        <v>463</v>
      </c>
      <c r="E180" s="3">
        <v>10</v>
      </c>
      <c r="F180" s="3" t="s">
        <v>20</v>
      </c>
      <c r="G180" s="6" t="s">
        <v>21</v>
      </c>
    </row>
    <row r="181" spans="1:8">
      <c r="A181">
        <v>180</v>
      </c>
      <c r="B181">
        <v>16000043027</v>
      </c>
      <c r="C181" t="s">
        <v>1178</v>
      </c>
      <c r="D181" t="s">
        <v>297</v>
      </c>
      <c r="E181" s="3">
        <v>3</v>
      </c>
      <c r="F181" s="3" t="s">
        <v>20</v>
      </c>
      <c r="G181" s="6" t="s">
        <v>21</v>
      </c>
      <c r="H181" s="6" t="s">
        <v>21</v>
      </c>
    </row>
    <row r="182" spans="1:8">
      <c r="A182">
        <v>181</v>
      </c>
      <c r="B182">
        <v>16000042308</v>
      </c>
      <c r="C182" t="s">
        <v>1179</v>
      </c>
      <c r="D182" t="s">
        <v>548</v>
      </c>
      <c r="E182" s="3">
        <v>4</v>
      </c>
      <c r="F182" s="3" t="s">
        <v>20</v>
      </c>
      <c r="H182" s="6" t="s">
        <v>21</v>
      </c>
    </row>
    <row r="183" spans="1:8">
      <c r="A183">
        <v>182</v>
      </c>
      <c r="B183">
        <v>16000021218</v>
      </c>
      <c r="C183" t="s">
        <v>1180</v>
      </c>
      <c r="D183" t="s">
        <v>582</v>
      </c>
      <c r="E183" s="3">
        <v>4</v>
      </c>
      <c r="F183" s="3" t="s">
        <v>20</v>
      </c>
      <c r="G183" s="6" t="s">
        <v>21</v>
      </c>
    </row>
    <row r="184" spans="1:8">
      <c r="A184">
        <v>183</v>
      </c>
      <c r="B184">
        <v>16000026283</v>
      </c>
      <c r="C184" t="s">
        <v>1181</v>
      </c>
      <c r="D184" t="s">
        <v>608</v>
      </c>
      <c r="E184" s="3">
        <v>38</v>
      </c>
      <c r="F184" s="3" t="s">
        <v>20</v>
      </c>
      <c r="G184" s="6" t="s">
        <v>21</v>
      </c>
      <c r="H184" s="6" t="s">
        <v>21</v>
      </c>
    </row>
    <row r="185" spans="1:8">
      <c r="A185">
        <v>184</v>
      </c>
      <c r="B185">
        <v>16000026281</v>
      </c>
      <c r="C185" t="s">
        <v>1182</v>
      </c>
      <c r="D185" t="s">
        <v>765</v>
      </c>
      <c r="E185" s="3">
        <v>10</v>
      </c>
      <c r="F185" s="3" t="s">
        <v>20</v>
      </c>
      <c r="G185" s="6" t="s">
        <v>21</v>
      </c>
      <c r="H185" s="6" t="s">
        <v>21</v>
      </c>
    </row>
    <row r="186" spans="1:8">
      <c r="A186">
        <v>185</v>
      </c>
      <c r="B186">
        <v>16000026282</v>
      </c>
      <c r="C186" t="s">
        <v>1183</v>
      </c>
      <c r="D186" t="s">
        <v>606</v>
      </c>
      <c r="E186" s="3">
        <v>5</v>
      </c>
      <c r="F186" s="3" t="s">
        <v>20</v>
      </c>
      <c r="G186" s="6" t="s">
        <v>21</v>
      </c>
    </row>
    <row r="187" spans="1:8">
      <c r="A187">
        <v>186</v>
      </c>
      <c r="B187">
        <v>16000044837</v>
      </c>
      <c r="C187" t="s">
        <v>1184</v>
      </c>
      <c r="D187" t="s">
        <v>285</v>
      </c>
      <c r="E187" s="3">
        <v>5</v>
      </c>
      <c r="F187" s="3" t="s">
        <v>20</v>
      </c>
      <c r="G187" s="6" t="s">
        <v>21</v>
      </c>
      <c r="H187" s="6" t="s">
        <v>21</v>
      </c>
    </row>
    <row r="188" spans="1:8">
      <c r="A188">
        <v>187</v>
      </c>
      <c r="B188">
        <v>16000046678</v>
      </c>
      <c r="C188" t="s">
        <v>1185</v>
      </c>
      <c r="D188" t="s">
        <v>199</v>
      </c>
      <c r="E188" s="3">
        <v>2</v>
      </c>
      <c r="F188" s="3" t="s">
        <v>20</v>
      </c>
      <c r="G188" s="6" t="s">
        <v>21</v>
      </c>
    </row>
    <row r="189" spans="1:8">
      <c r="A189">
        <v>188</v>
      </c>
      <c r="B189">
        <v>16000004407</v>
      </c>
      <c r="C189" t="s">
        <v>1186</v>
      </c>
      <c r="D189" t="s">
        <v>1187</v>
      </c>
      <c r="E189" s="3">
        <v>14</v>
      </c>
      <c r="F189" s="3" t="s">
        <v>20</v>
      </c>
      <c r="H189" s="6" t="s">
        <v>21</v>
      </c>
    </row>
    <row r="190" spans="1:8">
      <c r="A190">
        <v>189</v>
      </c>
      <c r="B190">
        <v>11000003893</v>
      </c>
      <c r="C190" t="s">
        <v>1188</v>
      </c>
      <c r="D190" t="s">
        <v>869</v>
      </c>
      <c r="E190" s="3">
        <v>163</v>
      </c>
      <c r="F190" s="3" t="s">
        <v>20</v>
      </c>
      <c r="H190" s="6" t="s">
        <v>21</v>
      </c>
    </row>
    <row r="191" spans="1:8">
      <c r="A191">
        <v>190</v>
      </c>
      <c r="B191">
        <v>16000043499</v>
      </c>
      <c r="C191" t="s">
        <v>1189</v>
      </c>
      <c r="D191" t="s">
        <v>461</v>
      </c>
      <c r="E191" s="3">
        <v>4</v>
      </c>
      <c r="F191" s="3" t="s">
        <v>20</v>
      </c>
      <c r="G191" s="6" t="s">
        <v>21</v>
      </c>
    </row>
    <row r="192" spans="1:8">
      <c r="A192">
        <v>191</v>
      </c>
      <c r="B192">
        <v>16000045017</v>
      </c>
      <c r="C192" t="s">
        <v>1190</v>
      </c>
      <c r="D192" t="s">
        <v>867</v>
      </c>
      <c r="E192" s="3">
        <v>225</v>
      </c>
      <c r="F192" s="3" t="s">
        <v>20</v>
      </c>
      <c r="H192" s="6" t="s">
        <v>21</v>
      </c>
    </row>
    <row r="193" spans="1:8">
      <c r="A193">
        <v>192</v>
      </c>
      <c r="B193">
        <v>16000002252</v>
      </c>
      <c r="C193" t="s">
        <v>1191</v>
      </c>
      <c r="D193" t="s">
        <v>720</v>
      </c>
      <c r="E193" s="3">
        <v>8</v>
      </c>
      <c r="F193" s="3" t="s">
        <v>20</v>
      </c>
      <c r="G193" s="6" t="s">
        <v>21</v>
      </c>
    </row>
    <row r="194" spans="1:8">
      <c r="A194">
        <v>193</v>
      </c>
      <c r="B194">
        <v>16000002253</v>
      </c>
      <c r="C194" t="s">
        <v>1192</v>
      </c>
      <c r="D194" t="s">
        <v>722</v>
      </c>
      <c r="E194" s="3">
        <v>50</v>
      </c>
      <c r="F194" s="3" t="s">
        <v>20</v>
      </c>
      <c r="G194" s="6" t="s">
        <v>21</v>
      </c>
    </row>
    <row r="195" spans="1:8">
      <c r="A195">
        <v>194</v>
      </c>
      <c r="B195">
        <v>16000026690</v>
      </c>
      <c r="C195" t="s">
        <v>1193</v>
      </c>
      <c r="D195" t="s">
        <v>212</v>
      </c>
      <c r="E195" s="3">
        <f>729+314</f>
        <v>1043</v>
      </c>
      <c r="F195" s="3" t="s">
        <v>20</v>
      </c>
      <c r="H195" s="6" t="s">
        <v>21</v>
      </c>
    </row>
    <row r="196" spans="1:8">
      <c r="A196">
        <v>195</v>
      </c>
      <c r="B196">
        <v>16000004948</v>
      </c>
      <c r="C196" t="s">
        <v>1195</v>
      </c>
      <c r="D196" t="s">
        <v>391</v>
      </c>
      <c r="E196" s="3">
        <v>40</v>
      </c>
      <c r="F196" s="3" t="s">
        <v>20</v>
      </c>
      <c r="G196" s="6" t="s">
        <v>21</v>
      </c>
    </row>
    <row r="197" spans="1:8">
      <c r="A197">
        <v>196</v>
      </c>
      <c r="B197">
        <v>16000043079</v>
      </c>
      <c r="C197" t="s">
        <v>1196</v>
      </c>
      <c r="D197" t="s">
        <v>214</v>
      </c>
      <c r="E197" s="3">
        <v>1</v>
      </c>
      <c r="F197" s="3" t="s">
        <v>20</v>
      </c>
      <c r="G197" s="6" t="s">
        <v>21</v>
      </c>
      <c r="H197" s="6" t="s">
        <v>21</v>
      </c>
    </row>
    <row r="198" spans="1:8">
      <c r="A198">
        <v>197</v>
      </c>
      <c r="B198">
        <v>11000006781</v>
      </c>
      <c r="C198" t="s">
        <v>1197</v>
      </c>
      <c r="D198" t="s">
        <v>626</v>
      </c>
      <c r="E198" s="3">
        <v>3</v>
      </c>
      <c r="F198" s="3" t="s">
        <v>20</v>
      </c>
      <c r="G198" s="6" t="s">
        <v>21</v>
      </c>
      <c r="H198" s="6" t="s">
        <v>21</v>
      </c>
    </row>
    <row r="199" spans="1:8">
      <c r="A199">
        <v>198</v>
      </c>
      <c r="B199">
        <v>11000017619</v>
      </c>
      <c r="C199" t="s">
        <v>1198</v>
      </c>
      <c r="D199" t="s">
        <v>158</v>
      </c>
      <c r="E199" s="3">
        <v>3</v>
      </c>
      <c r="F199" s="3" t="s">
        <v>20</v>
      </c>
      <c r="G199" s="6" t="s">
        <v>21</v>
      </c>
      <c r="H199" s="6" t="s">
        <v>21</v>
      </c>
    </row>
    <row r="200" spans="1:8">
      <c r="A200">
        <v>199</v>
      </c>
      <c r="B200">
        <v>16000021668</v>
      </c>
      <c r="C200" t="s">
        <v>1199</v>
      </c>
      <c r="D200" t="s">
        <v>964</v>
      </c>
      <c r="E200" s="3">
        <v>100</v>
      </c>
      <c r="F200" s="3" t="s">
        <v>20</v>
      </c>
      <c r="H200" s="6" t="s">
        <v>21</v>
      </c>
    </row>
    <row r="201" spans="1:8">
      <c r="A201">
        <v>200</v>
      </c>
      <c r="B201">
        <v>16000044277</v>
      </c>
      <c r="C201" t="s">
        <v>1200</v>
      </c>
      <c r="D201" t="s">
        <v>988</v>
      </c>
      <c r="E201" s="3">
        <v>18</v>
      </c>
      <c r="F201" s="3" t="s">
        <v>20</v>
      </c>
      <c r="H201" s="6" t="s">
        <v>21</v>
      </c>
    </row>
    <row r="202" spans="1:8">
      <c r="A202">
        <v>201</v>
      </c>
      <c r="B202">
        <v>11000051522</v>
      </c>
      <c r="C202" t="s">
        <v>972</v>
      </c>
      <c r="D202" t="s">
        <v>972</v>
      </c>
      <c r="E202" s="3">
        <v>40</v>
      </c>
      <c r="F202" s="3" t="s">
        <v>20</v>
      </c>
      <c r="G202" s="6" t="s">
        <v>21</v>
      </c>
      <c r="H202" s="6" t="s">
        <v>21</v>
      </c>
    </row>
    <row r="203" spans="1:8">
      <c r="A203">
        <v>202</v>
      </c>
      <c r="B203">
        <v>16000011590</v>
      </c>
      <c r="C203" t="s">
        <v>1201</v>
      </c>
      <c r="D203" t="s">
        <v>808</v>
      </c>
      <c r="E203" s="3">
        <v>61</v>
      </c>
      <c r="F203" s="3" t="s">
        <v>20</v>
      </c>
      <c r="H203" s="6" t="s">
        <v>21</v>
      </c>
    </row>
    <row r="204" spans="1:8">
      <c r="A204">
        <v>203</v>
      </c>
      <c r="B204">
        <v>16000000712</v>
      </c>
      <c r="C204" t="s">
        <v>1202</v>
      </c>
      <c r="D204" t="s">
        <v>792</v>
      </c>
      <c r="E204" s="3">
        <v>117</v>
      </c>
      <c r="F204" s="3" t="s">
        <v>20</v>
      </c>
      <c r="H204" s="6" t="s">
        <v>21</v>
      </c>
    </row>
    <row r="205" spans="1:8">
      <c r="A205">
        <v>204</v>
      </c>
      <c r="B205">
        <v>16000006689</v>
      </c>
      <c r="C205" t="s">
        <v>1203</v>
      </c>
      <c r="D205" t="s">
        <v>871</v>
      </c>
      <c r="E205" s="3">
        <f>12+7</f>
        <v>19</v>
      </c>
      <c r="F205" s="3" t="s">
        <v>20</v>
      </c>
      <c r="H205" s="6" t="s">
        <v>21</v>
      </c>
    </row>
    <row r="206" spans="1:8">
      <c r="A206">
        <v>205</v>
      </c>
      <c r="B206">
        <v>16000028859</v>
      </c>
      <c r="C206" t="s">
        <v>1204</v>
      </c>
      <c r="D206" t="s">
        <v>927</v>
      </c>
      <c r="E206" s="3">
        <v>4</v>
      </c>
      <c r="F206" s="3" t="s">
        <v>20</v>
      </c>
      <c r="G206" s="6" t="s">
        <v>21</v>
      </c>
    </row>
    <row r="207" spans="1:8">
      <c r="A207">
        <v>206</v>
      </c>
      <c r="B207">
        <v>16000028860</v>
      </c>
      <c r="C207" t="s">
        <v>1205</v>
      </c>
      <c r="D207" t="s">
        <v>929</v>
      </c>
      <c r="E207" s="3">
        <v>216</v>
      </c>
      <c r="F207" s="3" t="s">
        <v>20</v>
      </c>
      <c r="G207" s="6" t="s">
        <v>21</v>
      </c>
    </row>
    <row r="208" spans="1:8">
      <c r="A208">
        <v>207</v>
      </c>
      <c r="B208">
        <v>16000000711</v>
      </c>
      <c r="C208" t="s">
        <v>1206</v>
      </c>
      <c r="D208" t="s">
        <v>743</v>
      </c>
      <c r="E208" s="3">
        <v>90</v>
      </c>
      <c r="F208" s="3" t="s">
        <v>20</v>
      </c>
      <c r="H208" s="6" t="s">
        <v>21</v>
      </c>
    </row>
    <row r="209" spans="1:8">
      <c r="A209">
        <v>208</v>
      </c>
      <c r="B209">
        <v>16000000717</v>
      </c>
      <c r="C209" t="s">
        <v>1207</v>
      </c>
      <c r="D209" t="s">
        <v>786</v>
      </c>
      <c r="E209" s="3">
        <v>140</v>
      </c>
      <c r="F209" s="3" t="s">
        <v>20</v>
      </c>
      <c r="H209" s="6" t="s">
        <v>21</v>
      </c>
    </row>
    <row r="210" spans="1:8">
      <c r="A210">
        <v>209</v>
      </c>
      <c r="B210">
        <v>11000060622</v>
      </c>
      <c r="C210" t="s">
        <v>1208</v>
      </c>
      <c r="D210" t="s">
        <v>877</v>
      </c>
      <c r="E210" s="3">
        <v>7</v>
      </c>
      <c r="F210" s="3" t="s">
        <v>20</v>
      </c>
      <c r="G210" s="6" t="s">
        <v>21</v>
      </c>
      <c r="H210" s="6" t="s">
        <v>21</v>
      </c>
    </row>
    <row r="211" spans="1:8">
      <c r="A211">
        <v>210</v>
      </c>
      <c r="B211">
        <v>11000060623</v>
      </c>
      <c r="C211" t="s">
        <v>1209</v>
      </c>
      <c r="D211" t="s">
        <v>773</v>
      </c>
      <c r="E211" s="3">
        <v>8</v>
      </c>
      <c r="F211" s="3" t="s">
        <v>20</v>
      </c>
      <c r="G211" s="6" t="s">
        <v>21</v>
      </c>
    </row>
    <row r="212" spans="1:8">
      <c r="A212">
        <v>211</v>
      </c>
      <c r="B212">
        <v>16000001447</v>
      </c>
      <c r="C212" t="s">
        <v>1210</v>
      </c>
      <c r="D212" t="s">
        <v>566</v>
      </c>
      <c r="E212" s="3">
        <v>13</v>
      </c>
      <c r="F212" s="3" t="s">
        <v>20</v>
      </c>
      <c r="H212" s="6" t="s">
        <v>21</v>
      </c>
    </row>
    <row r="213" spans="1:8">
      <c r="A213">
        <v>212</v>
      </c>
      <c r="B213">
        <v>11000057770</v>
      </c>
      <c r="C213" t="s">
        <v>1211</v>
      </c>
      <c r="D213" t="s">
        <v>824</v>
      </c>
      <c r="E213" s="3">
        <v>25</v>
      </c>
      <c r="F213" s="3" t="s">
        <v>20</v>
      </c>
      <c r="H213" s="6" t="s">
        <v>21</v>
      </c>
    </row>
    <row r="214" spans="1:8">
      <c r="A214">
        <v>213</v>
      </c>
      <c r="B214">
        <v>11000003820</v>
      </c>
      <c r="C214" t="s">
        <v>1212</v>
      </c>
      <c r="D214" t="s">
        <v>441</v>
      </c>
      <c r="E214" s="3">
        <v>4</v>
      </c>
      <c r="F214" s="3" t="s">
        <v>20</v>
      </c>
      <c r="G214" s="6" t="s">
        <v>21</v>
      </c>
      <c r="H214" s="6" t="s">
        <v>21</v>
      </c>
    </row>
    <row r="215" spans="1:8">
      <c r="A215">
        <v>214</v>
      </c>
      <c r="B215">
        <v>11000004010</v>
      </c>
      <c r="C215" t="s">
        <v>1213</v>
      </c>
      <c r="D215" t="s">
        <v>279</v>
      </c>
      <c r="E215" s="3">
        <v>8</v>
      </c>
      <c r="F215" s="3" t="s">
        <v>20</v>
      </c>
      <c r="G215" s="6" t="s">
        <v>21</v>
      </c>
      <c r="H215" s="6" t="s">
        <v>21</v>
      </c>
    </row>
    <row r="216" spans="1:8">
      <c r="A216">
        <v>215</v>
      </c>
      <c r="B216">
        <v>16000001491</v>
      </c>
      <c r="C216" t="s">
        <v>640</v>
      </c>
      <c r="D216" t="s">
        <v>640</v>
      </c>
      <c r="E216" s="3">
        <v>3</v>
      </c>
      <c r="F216" s="3" t="s">
        <v>20</v>
      </c>
      <c r="H216" s="6" t="s">
        <v>21</v>
      </c>
    </row>
    <row r="217" spans="1:8">
      <c r="A217">
        <v>216</v>
      </c>
      <c r="B217">
        <v>16000002245</v>
      </c>
      <c r="C217" t="s">
        <v>757</v>
      </c>
      <c r="D217" t="s">
        <v>757</v>
      </c>
      <c r="E217" s="3">
        <v>100</v>
      </c>
      <c r="F217" s="3" t="s">
        <v>20</v>
      </c>
      <c r="G217" s="6" t="s">
        <v>21</v>
      </c>
    </row>
    <row r="218" spans="1:8">
      <c r="A218">
        <v>217</v>
      </c>
      <c r="B218">
        <v>16000011589</v>
      </c>
      <c r="C218" t="s">
        <v>1214</v>
      </c>
      <c r="D218" t="s">
        <v>798</v>
      </c>
      <c r="E218" s="3">
        <v>185</v>
      </c>
      <c r="F218" s="3" t="s">
        <v>20</v>
      </c>
      <c r="H218" s="6" t="s">
        <v>21</v>
      </c>
    </row>
    <row r="219" spans="1:8">
      <c r="A219">
        <v>218</v>
      </c>
      <c r="B219">
        <v>16000030815</v>
      </c>
      <c r="C219" t="s">
        <v>1215</v>
      </c>
      <c r="D219" t="s">
        <v>98</v>
      </c>
      <c r="E219" s="3">
        <v>6</v>
      </c>
      <c r="F219" s="3" t="s">
        <v>20</v>
      </c>
      <c r="H219" s="6" t="s">
        <v>21</v>
      </c>
    </row>
    <row r="220" spans="1:8">
      <c r="A220">
        <v>219</v>
      </c>
      <c r="B220">
        <v>16000030816</v>
      </c>
      <c r="C220" t="s">
        <v>1216</v>
      </c>
      <c r="D220" t="s">
        <v>94</v>
      </c>
      <c r="E220" s="3">
        <v>4</v>
      </c>
      <c r="F220" s="3" t="s">
        <v>20</v>
      </c>
      <c r="H220" s="6" t="s">
        <v>21</v>
      </c>
    </row>
    <row r="221" spans="1:8">
      <c r="A221">
        <v>220</v>
      </c>
      <c r="B221">
        <v>16000002268</v>
      </c>
      <c r="C221" t="s">
        <v>1217</v>
      </c>
      <c r="D221" t="s">
        <v>473</v>
      </c>
      <c r="E221" s="3">
        <v>26</v>
      </c>
      <c r="F221" s="3" t="s">
        <v>20</v>
      </c>
      <c r="G221" s="6" t="s">
        <v>21</v>
      </c>
    </row>
    <row r="222" spans="1:8">
      <c r="A222">
        <v>221</v>
      </c>
      <c r="B222">
        <v>16000001471</v>
      </c>
      <c r="C222" t="s">
        <v>1218</v>
      </c>
      <c r="D222" t="s">
        <v>445</v>
      </c>
      <c r="E222" s="3">
        <v>100</v>
      </c>
      <c r="F222" s="3" t="s">
        <v>20</v>
      </c>
      <c r="H222" s="6" t="s">
        <v>21</v>
      </c>
    </row>
    <row r="223" spans="1:8">
      <c r="A223">
        <v>222</v>
      </c>
      <c r="B223">
        <v>11000014603</v>
      </c>
      <c r="C223" t="s">
        <v>1219</v>
      </c>
      <c r="D223" t="s">
        <v>771</v>
      </c>
      <c r="E223" s="3">
        <v>52</v>
      </c>
      <c r="F223" s="3" t="s">
        <v>20</v>
      </c>
      <c r="G223" s="6" t="s">
        <v>21</v>
      </c>
      <c r="H223" s="6" t="s">
        <v>21</v>
      </c>
    </row>
    <row r="224" spans="1:8">
      <c r="A224">
        <v>223</v>
      </c>
      <c r="B224">
        <v>16000039984</v>
      </c>
      <c r="C224" t="s">
        <v>1220</v>
      </c>
      <c r="D224" t="s">
        <v>700</v>
      </c>
      <c r="E224" s="3">
        <v>5</v>
      </c>
      <c r="F224" s="3" t="s">
        <v>20</v>
      </c>
      <c r="G224" s="6" t="s">
        <v>21</v>
      </c>
      <c r="H224" s="6" t="s">
        <v>21</v>
      </c>
    </row>
    <row r="225" spans="1:8">
      <c r="A225">
        <v>224</v>
      </c>
      <c r="B225">
        <v>16000004953</v>
      </c>
      <c r="C225" t="s">
        <v>1221</v>
      </c>
      <c r="D225" t="s">
        <v>106</v>
      </c>
      <c r="E225" s="3">
        <v>1</v>
      </c>
      <c r="F225" s="3" t="s">
        <v>20</v>
      </c>
      <c r="G225" s="6" t="s">
        <v>21</v>
      </c>
      <c r="H225" s="6" t="s">
        <v>21</v>
      </c>
    </row>
    <row r="226" spans="1:8">
      <c r="A226">
        <v>225</v>
      </c>
      <c r="B226">
        <v>16000037432</v>
      </c>
      <c r="C226" t="s">
        <v>1222</v>
      </c>
      <c r="D226" t="s">
        <v>25</v>
      </c>
      <c r="E226" s="3">
        <v>1</v>
      </c>
      <c r="F226" s="3" t="s">
        <v>20</v>
      </c>
      <c r="G226" s="6" t="s">
        <v>21</v>
      </c>
      <c r="H226" s="6" t="s">
        <v>21</v>
      </c>
    </row>
    <row r="227" spans="1:8">
      <c r="A227">
        <v>226</v>
      </c>
      <c r="B227">
        <v>16000001492</v>
      </c>
      <c r="C227" t="s">
        <v>1223</v>
      </c>
      <c r="D227" t="s">
        <v>74</v>
      </c>
      <c r="E227" s="3">
        <v>2</v>
      </c>
      <c r="F227" s="3" t="s">
        <v>20</v>
      </c>
      <c r="H227" s="6" t="s">
        <v>21</v>
      </c>
    </row>
    <row r="228" spans="1:8">
      <c r="A228">
        <v>227</v>
      </c>
      <c r="B228">
        <v>16000025435</v>
      </c>
      <c r="C228" t="s">
        <v>1224</v>
      </c>
      <c r="D228" t="s">
        <v>122</v>
      </c>
      <c r="E228" s="3">
        <v>7</v>
      </c>
      <c r="F228" s="3" t="s">
        <v>20</v>
      </c>
      <c r="H228" s="6" t="s">
        <v>21</v>
      </c>
    </row>
    <row r="229" spans="1:8">
      <c r="A229">
        <v>228</v>
      </c>
      <c r="B229">
        <v>16000004519</v>
      </c>
      <c r="C229" t="s">
        <v>1225</v>
      </c>
      <c r="D229" t="s">
        <v>96</v>
      </c>
      <c r="E229" s="3">
        <v>1</v>
      </c>
      <c r="F229" s="3" t="s">
        <v>20</v>
      </c>
      <c r="G229" s="6" t="s">
        <v>21</v>
      </c>
      <c r="H229" s="6" t="s">
        <v>21</v>
      </c>
    </row>
    <row r="230" spans="1:8">
      <c r="A230">
        <v>229</v>
      </c>
      <c r="B230">
        <v>16000000565</v>
      </c>
      <c r="C230" t="s">
        <v>1226</v>
      </c>
      <c r="D230" t="s">
        <v>231</v>
      </c>
      <c r="E230" s="3">
        <v>23</v>
      </c>
      <c r="F230" s="3" t="s">
        <v>20</v>
      </c>
      <c r="G230" s="6" t="s">
        <v>21</v>
      </c>
    </row>
    <row r="231" spans="1:8">
      <c r="A231">
        <v>230</v>
      </c>
      <c r="B231">
        <v>16000001445</v>
      </c>
      <c r="C231" t="s">
        <v>1227</v>
      </c>
      <c r="D231" t="s">
        <v>168</v>
      </c>
      <c r="E231" s="3">
        <v>6</v>
      </c>
      <c r="F231" s="3" t="s">
        <v>20</v>
      </c>
      <c r="H231" s="6" t="s">
        <v>21</v>
      </c>
    </row>
    <row r="232" spans="1:8">
      <c r="A232">
        <v>231</v>
      </c>
      <c r="B232">
        <v>16000004462</v>
      </c>
      <c r="C232" t="s">
        <v>1228</v>
      </c>
      <c r="D232" t="s">
        <v>70</v>
      </c>
      <c r="E232" s="3">
        <v>6</v>
      </c>
      <c r="F232" s="3" t="s">
        <v>20</v>
      </c>
      <c r="G232" s="6" t="s">
        <v>21</v>
      </c>
    </row>
    <row r="233" spans="1:8">
      <c r="A233">
        <v>232</v>
      </c>
      <c r="B233">
        <v>16000000638</v>
      </c>
      <c r="C233" t="s">
        <v>1229</v>
      </c>
      <c r="D233" t="s">
        <v>104</v>
      </c>
      <c r="E233" s="3">
        <v>2</v>
      </c>
      <c r="F233" s="3" t="s">
        <v>20</v>
      </c>
      <c r="G233" s="6" t="s">
        <v>21</v>
      </c>
      <c r="H233" s="6" t="s">
        <v>21</v>
      </c>
    </row>
    <row r="234" spans="1:8">
      <c r="A234">
        <v>233</v>
      </c>
      <c r="B234">
        <v>16000002731</v>
      </c>
      <c r="C234" t="s">
        <v>1230</v>
      </c>
      <c r="D234" t="s">
        <v>249</v>
      </c>
      <c r="E234" s="3">
        <v>2</v>
      </c>
      <c r="F234" s="3" t="s">
        <v>20</v>
      </c>
      <c r="G234" s="6" t="s">
        <v>21</v>
      </c>
      <c r="H234" s="6" t="s">
        <v>21</v>
      </c>
    </row>
    <row r="235" spans="1:8">
      <c r="A235">
        <v>234</v>
      </c>
      <c r="B235">
        <v>16000002738</v>
      </c>
      <c r="C235" t="s">
        <v>1231</v>
      </c>
      <c r="D235" t="s">
        <v>429</v>
      </c>
      <c r="E235" s="3">
        <v>6</v>
      </c>
      <c r="F235" s="3" t="s">
        <v>20</v>
      </c>
      <c r="G235" s="6" t="s">
        <v>21</v>
      </c>
      <c r="H235" s="6" t="s">
        <v>21</v>
      </c>
    </row>
    <row r="236" spans="1:8">
      <c r="A236">
        <v>235</v>
      </c>
      <c r="B236">
        <v>16000004583</v>
      </c>
      <c r="C236" t="s">
        <v>1232</v>
      </c>
      <c r="D236" t="s">
        <v>235</v>
      </c>
      <c r="E236" s="3">
        <v>2</v>
      </c>
      <c r="F236" s="3" t="s">
        <v>20</v>
      </c>
      <c r="G236" s="6" t="s">
        <v>21</v>
      </c>
    </row>
    <row r="237" spans="1:8">
      <c r="A237">
        <v>236</v>
      </c>
      <c r="B237">
        <v>16000027442</v>
      </c>
      <c r="C237" t="s">
        <v>1233</v>
      </c>
      <c r="D237" t="s">
        <v>259</v>
      </c>
      <c r="E237" s="3">
        <v>2</v>
      </c>
      <c r="F237" s="3" t="s">
        <v>20</v>
      </c>
      <c r="G237" s="6" t="s">
        <v>21</v>
      </c>
      <c r="H237" s="6" t="s">
        <v>21</v>
      </c>
    </row>
    <row r="238" spans="1:8">
      <c r="A238">
        <v>237</v>
      </c>
      <c r="B238">
        <v>16000001452</v>
      </c>
      <c r="C238" t="s">
        <v>1234</v>
      </c>
      <c r="D238" t="s">
        <v>261</v>
      </c>
      <c r="E238" s="3">
        <v>26</v>
      </c>
      <c r="F238" s="3" t="s">
        <v>20</v>
      </c>
      <c r="H238" s="6" t="s">
        <v>21</v>
      </c>
    </row>
    <row r="239" spans="1:8">
      <c r="A239">
        <v>238</v>
      </c>
      <c r="B239">
        <v>16000021471</v>
      </c>
      <c r="C239" t="s">
        <v>1235</v>
      </c>
      <c r="D239" t="s">
        <v>501</v>
      </c>
      <c r="E239" s="3">
        <v>1</v>
      </c>
      <c r="F239" s="3" t="s">
        <v>20</v>
      </c>
      <c r="G239" s="6" t="s">
        <v>21</v>
      </c>
      <c r="H239" s="6" t="s">
        <v>21</v>
      </c>
    </row>
    <row r="240" spans="1:8">
      <c r="A240">
        <v>239</v>
      </c>
      <c r="B240">
        <v>16000006742</v>
      </c>
      <c r="C240" t="s">
        <v>1236</v>
      </c>
      <c r="D240" t="s">
        <v>29</v>
      </c>
      <c r="E240" s="3">
        <v>1</v>
      </c>
      <c r="F240" s="3" t="s">
        <v>20</v>
      </c>
      <c r="G240" s="6" t="s">
        <v>21</v>
      </c>
    </row>
    <row r="241" spans="1:8">
      <c r="A241">
        <v>240</v>
      </c>
      <c r="B241">
        <v>16000046684</v>
      </c>
      <c r="C241" t="s">
        <v>1237</v>
      </c>
      <c r="D241" t="s">
        <v>31</v>
      </c>
      <c r="E241" s="3">
        <v>1</v>
      </c>
      <c r="F241" s="3" t="s">
        <v>20</v>
      </c>
      <c r="G241" s="6" t="s">
        <v>21</v>
      </c>
    </row>
    <row r="242" spans="1:8">
      <c r="A242">
        <v>241</v>
      </c>
      <c r="B242">
        <v>16000045001</v>
      </c>
      <c r="C242" t="s">
        <v>1238</v>
      </c>
      <c r="D242" t="s">
        <v>749</v>
      </c>
      <c r="E242" s="3">
        <v>5</v>
      </c>
      <c r="F242" s="3" t="s">
        <v>20</v>
      </c>
      <c r="G242" s="6" t="s">
        <v>21</v>
      </c>
      <c r="H242" s="6" t="s">
        <v>21</v>
      </c>
    </row>
    <row r="243" spans="1:8">
      <c r="A243">
        <v>242</v>
      </c>
      <c r="B243">
        <v>16000002222</v>
      </c>
      <c r="C243" t="s">
        <v>1239</v>
      </c>
      <c r="D243" t="s">
        <v>632</v>
      </c>
      <c r="E243" s="3">
        <v>13</v>
      </c>
      <c r="F243" s="3" t="s">
        <v>20</v>
      </c>
      <c r="G243" s="6" t="s">
        <v>21</v>
      </c>
    </row>
    <row r="244" spans="1:8">
      <c r="A244">
        <v>243</v>
      </c>
      <c r="B244">
        <v>16000045015</v>
      </c>
      <c r="C244" t="s">
        <v>1240</v>
      </c>
      <c r="D244" t="s">
        <v>718</v>
      </c>
      <c r="E244" s="3">
        <v>120</v>
      </c>
      <c r="F244" s="3" t="s">
        <v>20</v>
      </c>
      <c r="H244" s="6" t="s">
        <v>21</v>
      </c>
    </row>
    <row r="245" spans="1:8">
      <c r="A245">
        <v>244</v>
      </c>
      <c r="B245">
        <v>16000001474</v>
      </c>
      <c r="C245" t="s">
        <v>1241</v>
      </c>
      <c r="D245" t="s">
        <v>337</v>
      </c>
      <c r="E245" s="3">
        <v>30</v>
      </c>
      <c r="F245" s="3" t="s">
        <v>20</v>
      </c>
      <c r="H245" s="6" t="s">
        <v>21</v>
      </c>
    </row>
    <row r="246" spans="1:8">
      <c r="A246">
        <v>245</v>
      </c>
      <c r="B246">
        <v>16000006566</v>
      </c>
      <c r="C246" t="s">
        <v>86</v>
      </c>
      <c r="D246" t="s">
        <v>86</v>
      </c>
      <c r="E246" s="3">
        <v>5</v>
      </c>
      <c r="F246" s="3" t="s">
        <v>20</v>
      </c>
      <c r="H246" s="6" t="s">
        <v>21</v>
      </c>
    </row>
    <row r="247" spans="1:8">
      <c r="A247">
        <v>246</v>
      </c>
      <c r="B247">
        <v>16000019991</v>
      </c>
      <c r="C247" t="s">
        <v>1242</v>
      </c>
      <c r="D247" t="s">
        <v>568</v>
      </c>
      <c r="E247" s="3">
        <v>4</v>
      </c>
      <c r="F247" s="3" t="s">
        <v>20</v>
      </c>
      <c r="H247" s="6" t="s">
        <v>21</v>
      </c>
    </row>
    <row r="248" spans="1:8">
      <c r="A248">
        <v>247</v>
      </c>
      <c r="B248">
        <v>16000004404</v>
      </c>
      <c r="C248" t="s">
        <v>1243</v>
      </c>
      <c r="D248" t="s">
        <v>142</v>
      </c>
      <c r="E248" s="3">
        <v>4</v>
      </c>
      <c r="F248" s="3" t="s">
        <v>20</v>
      </c>
      <c r="H248" s="6" t="s">
        <v>21</v>
      </c>
    </row>
    <row r="249" spans="1:8">
      <c r="A249">
        <v>248</v>
      </c>
      <c r="B249">
        <v>16000002272</v>
      </c>
      <c r="C249" t="s">
        <v>1244</v>
      </c>
      <c r="D249" t="s">
        <v>222</v>
      </c>
      <c r="E249" s="3">
        <v>1</v>
      </c>
      <c r="F249" s="3" t="s">
        <v>20</v>
      </c>
      <c r="G249" s="6" t="s">
        <v>21</v>
      </c>
    </row>
    <row r="250" spans="1:8">
      <c r="A250">
        <v>249</v>
      </c>
      <c r="B250">
        <v>11000029159</v>
      </c>
      <c r="C250" t="s">
        <v>1245</v>
      </c>
      <c r="D250" t="s">
        <v>925</v>
      </c>
      <c r="E250" s="3">
        <v>20</v>
      </c>
      <c r="F250" s="3" t="s">
        <v>20</v>
      </c>
      <c r="G250" s="6" t="s">
        <v>21</v>
      </c>
      <c r="H250" s="6" t="s">
        <v>21</v>
      </c>
    </row>
    <row r="251" spans="1:8">
      <c r="A251">
        <v>250</v>
      </c>
      <c r="B251">
        <v>11000014218</v>
      </c>
      <c r="C251" t="s">
        <v>1246</v>
      </c>
      <c r="D251" t="s">
        <v>818</v>
      </c>
      <c r="E251" s="3">
        <v>3</v>
      </c>
      <c r="F251" s="3" t="s">
        <v>20</v>
      </c>
      <c r="G251" s="6" t="s">
        <v>21</v>
      </c>
      <c r="H251" s="6" t="s">
        <v>21</v>
      </c>
    </row>
    <row r="252" spans="1:8">
      <c r="A252">
        <v>251</v>
      </c>
      <c r="B252">
        <v>16000000358</v>
      </c>
      <c r="C252" t="s">
        <v>1247</v>
      </c>
      <c r="D252" t="s">
        <v>806</v>
      </c>
      <c r="E252" s="3">
        <v>8</v>
      </c>
      <c r="F252" s="3" t="s">
        <v>20</v>
      </c>
      <c r="G252" s="6" t="s">
        <v>21</v>
      </c>
      <c r="H252" s="6" t="s">
        <v>21</v>
      </c>
    </row>
    <row r="253" spans="1:8">
      <c r="A253">
        <v>252</v>
      </c>
      <c r="B253">
        <v>16000000360</v>
      </c>
      <c r="C253" t="s">
        <v>1248</v>
      </c>
      <c r="D253" t="s">
        <v>782</v>
      </c>
      <c r="E253" s="3">
        <v>2</v>
      </c>
      <c r="F253" s="3" t="s">
        <v>20</v>
      </c>
      <c r="G253" s="6" t="s">
        <v>21</v>
      </c>
      <c r="H253" s="6" t="s">
        <v>21</v>
      </c>
    </row>
    <row r="254" spans="1:8">
      <c r="A254">
        <v>253</v>
      </c>
      <c r="B254">
        <v>16000007024</v>
      </c>
      <c r="C254" t="s">
        <v>1249</v>
      </c>
      <c r="D254" t="s">
        <v>136</v>
      </c>
      <c r="E254" s="3">
        <v>2</v>
      </c>
      <c r="F254" s="3" t="s">
        <v>20</v>
      </c>
      <c r="G254" s="6" t="s">
        <v>21</v>
      </c>
      <c r="H254" s="6" t="s">
        <v>21</v>
      </c>
    </row>
    <row r="255" spans="1:8">
      <c r="A255">
        <v>254</v>
      </c>
      <c r="B255">
        <v>16000019867</v>
      </c>
      <c r="C255" t="s">
        <v>1250</v>
      </c>
      <c r="D255" t="s">
        <v>351</v>
      </c>
      <c r="E255" s="3">
        <v>56</v>
      </c>
      <c r="F255" s="3" t="s">
        <v>20</v>
      </c>
      <c r="H255" s="6" t="s">
        <v>21</v>
      </c>
    </row>
    <row r="256" spans="1:8">
      <c r="A256">
        <v>255</v>
      </c>
      <c r="B256">
        <v>16000002209</v>
      </c>
      <c r="C256" t="s">
        <v>1251</v>
      </c>
      <c r="D256" t="s">
        <v>586</v>
      </c>
      <c r="E256" s="3">
        <v>82</v>
      </c>
      <c r="F256" s="3" t="s">
        <v>20</v>
      </c>
      <c r="G256" s="6" t="s">
        <v>21</v>
      </c>
    </row>
    <row r="257" spans="1:8">
      <c r="A257">
        <v>256</v>
      </c>
      <c r="B257">
        <v>16000022284</v>
      </c>
      <c r="C257" t="s">
        <v>1252</v>
      </c>
      <c r="D257" t="s">
        <v>753</v>
      </c>
      <c r="E257" s="3">
        <v>14</v>
      </c>
      <c r="F257" s="3" t="s">
        <v>20</v>
      </c>
      <c r="H257" s="6" t="s">
        <v>21</v>
      </c>
    </row>
    <row r="258" spans="1:8">
      <c r="A258">
        <v>257</v>
      </c>
      <c r="B258">
        <v>16000045037</v>
      </c>
      <c r="C258" t="s">
        <v>1253</v>
      </c>
      <c r="D258" t="s">
        <v>800</v>
      </c>
      <c r="E258" s="3">
        <v>469</v>
      </c>
      <c r="F258" s="3" t="s">
        <v>20</v>
      </c>
      <c r="H258" s="6" t="s">
        <v>21</v>
      </c>
    </row>
    <row r="259" spans="1:8">
      <c r="A259">
        <v>258</v>
      </c>
      <c r="B259">
        <v>16000000720</v>
      </c>
      <c r="C259" t="s">
        <v>1254</v>
      </c>
      <c r="D259" t="s">
        <v>879</v>
      </c>
      <c r="E259" s="3">
        <v>200</v>
      </c>
      <c r="F259" s="3" t="s">
        <v>20</v>
      </c>
      <c r="H259" s="6" t="s">
        <v>21</v>
      </c>
    </row>
    <row r="260" spans="1:8">
      <c r="A260">
        <v>259</v>
      </c>
      <c r="B260">
        <v>16000000714</v>
      </c>
      <c r="C260" t="s">
        <v>1255</v>
      </c>
      <c r="D260" t="s">
        <v>794</v>
      </c>
      <c r="E260" s="3">
        <v>758</v>
      </c>
      <c r="F260" s="3" t="s">
        <v>20</v>
      </c>
      <c r="H260" s="6" t="s">
        <v>21</v>
      </c>
    </row>
    <row r="261" spans="1:8">
      <c r="A261">
        <v>260</v>
      </c>
      <c r="B261">
        <v>16000000715</v>
      </c>
      <c r="C261" t="s">
        <v>1256</v>
      </c>
      <c r="D261" t="s">
        <v>796</v>
      </c>
      <c r="E261" s="3">
        <v>453</v>
      </c>
      <c r="F261" s="3" t="s">
        <v>20</v>
      </c>
      <c r="H261" s="6" t="s">
        <v>21</v>
      </c>
    </row>
    <row r="262" spans="1:8">
      <c r="A262">
        <v>261</v>
      </c>
      <c r="B262">
        <v>16000000710</v>
      </c>
      <c r="C262" t="s">
        <v>1257</v>
      </c>
      <c r="D262" t="s">
        <v>790</v>
      </c>
      <c r="E262" s="3">
        <v>248</v>
      </c>
      <c r="F262" s="3" t="s">
        <v>20</v>
      </c>
      <c r="H262" s="6" t="s">
        <v>21</v>
      </c>
    </row>
    <row r="263" spans="1:8">
      <c r="A263">
        <v>262</v>
      </c>
      <c r="B263">
        <v>16000001036</v>
      </c>
      <c r="C263" t="s">
        <v>1258</v>
      </c>
      <c r="D263" t="s">
        <v>957</v>
      </c>
      <c r="E263" s="3">
        <v>20</v>
      </c>
      <c r="F263" s="3" t="s">
        <v>20</v>
      </c>
      <c r="G263" s="6" t="s">
        <v>21</v>
      </c>
      <c r="H263" s="6" t="s">
        <v>21</v>
      </c>
    </row>
    <row r="264" spans="1:8">
      <c r="A264">
        <v>263</v>
      </c>
      <c r="B264">
        <v>16000001038</v>
      </c>
      <c r="C264" t="s">
        <v>1259</v>
      </c>
      <c r="D264" t="s">
        <v>953</v>
      </c>
      <c r="E264" s="3">
        <v>20</v>
      </c>
      <c r="F264" s="3" t="s">
        <v>20</v>
      </c>
      <c r="G264" s="6" t="s">
        <v>21</v>
      </c>
      <c r="H264" s="6" t="s">
        <v>21</v>
      </c>
    </row>
    <row r="265" spans="1:8">
      <c r="A265">
        <v>264</v>
      </c>
      <c r="B265">
        <v>16000001040</v>
      </c>
      <c r="C265" t="s">
        <v>1260</v>
      </c>
      <c r="D265" t="s">
        <v>959</v>
      </c>
      <c r="E265" s="3">
        <v>20</v>
      </c>
      <c r="F265" s="3" t="s">
        <v>20</v>
      </c>
      <c r="G265" s="6" t="s">
        <v>21</v>
      </c>
      <c r="H265" s="6" t="s">
        <v>21</v>
      </c>
    </row>
    <row r="266" spans="1:8">
      <c r="A266">
        <v>265</v>
      </c>
      <c r="B266">
        <v>16000000721</v>
      </c>
      <c r="C266" t="s">
        <v>1261</v>
      </c>
      <c r="D266" t="s">
        <v>598</v>
      </c>
      <c r="E266" s="3">
        <v>239</v>
      </c>
      <c r="F266" s="3" t="s">
        <v>20</v>
      </c>
      <c r="H266" s="6" t="s">
        <v>21</v>
      </c>
    </row>
    <row r="267" spans="1:8">
      <c r="A267">
        <v>266</v>
      </c>
      <c r="B267">
        <v>16000026328</v>
      </c>
      <c r="C267" t="s">
        <v>1262</v>
      </c>
      <c r="D267" t="s">
        <v>911</v>
      </c>
      <c r="E267" s="3">
        <v>100</v>
      </c>
      <c r="F267" s="3" t="s">
        <v>20</v>
      </c>
      <c r="G267" s="6" t="s">
        <v>21</v>
      </c>
      <c r="H267" s="6" t="s">
        <v>21</v>
      </c>
    </row>
    <row r="268" spans="1:8">
      <c r="A268">
        <v>267</v>
      </c>
      <c r="B268">
        <v>16000000713</v>
      </c>
      <c r="C268" t="s">
        <v>1263</v>
      </c>
      <c r="D268" t="s">
        <v>704</v>
      </c>
      <c r="E268" s="3">
        <v>457</v>
      </c>
      <c r="F268" s="3" t="s">
        <v>20</v>
      </c>
      <c r="H268" s="6" t="s">
        <v>21</v>
      </c>
    </row>
    <row r="269" spans="1:8">
      <c r="A269">
        <v>268</v>
      </c>
      <c r="B269">
        <v>16000000708</v>
      </c>
      <c r="C269" t="s">
        <v>1264</v>
      </c>
      <c r="D269" t="s">
        <v>776</v>
      </c>
      <c r="E269" s="3">
        <v>100</v>
      </c>
      <c r="F269" s="3" t="s">
        <v>20</v>
      </c>
      <c r="H269" s="6" t="s">
        <v>21</v>
      </c>
    </row>
    <row r="270" spans="1:8">
      <c r="A270">
        <v>269</v>
      </c>
      <c r="B270">
        <v>16000000735</v>
      </c>
      <c r="C270" t="s">
        <v>1265</v>
      </c>
      <c r="D270" t="s">
        <v>883</v>
      </c>
      <c r="E270" s="3">
        <v>220</v>
      </c>
      <c r="F270" s="3" t="s">
        <v>20</v>
      </c>
      <c r="H270" s="6" t="s">
        <v>21</v>
      </c>
    </row>
    <row r="271" spans="1:8">
      <c r="A271">
        <v>270</v>
      </c>
      <c r="B271">
        <v>16000019877</v>
      </c>
      <c r="C271" t="s">
        <v>1266</v>
      </c>
      <c r="D271" t="s">
        <v>680</v>
      </c>
      <c r="E271" s="3">
        <v>94</v>
      </c>
      <c r="F271" s="3" t="s">
        <v>20</v>
      </c>
      <c r="H271" s="6" t="s">
        <v>21</v>
      </c>
    </row>
    <row r="272" spans="1:8">
      <c r="A272">
        <v>271</v>
      </c>
      <c r="B272">
        <v>16000001425</v>
      </c>
      <c r="C272" t="s">
        <v>1267</v>
      </c>
      <c r="D272" t="s">
        <v>289</v>
      </c>
      <c r="E272" s="3">
        <v>15</v>
      </c>
      <c r="F272" s="3" t="s">
        <v>20</v>
      </c>
      <c r="H272" s="6" t="s">
        <v>21</v>
      </c>
    </row>
    <row r="273" spans="1:8">
      <c r="A273">
        <v>272</v>
      </c>
      <c r="B273">
        <v>16000020021</v>
      </c>
      <c r="C273" t="s">
        <v>1268</v>
      </c>
      <c r="D273" t="s">
        <v>293</v>
      </c>
      <c r="E273" s="3">
        <v>6</v>
      </c>
      <c r="F273" s="3" t="s">
        <v>20</v>
      </c>
      <c r="H273" s="6" t="s">
        <v>21</v>
      </c>
    </row>
    <row r="274" spans="1:8">
      <c r="A274">
        <v>273</v>
      </c>
      <c r="B274">
        <v>16000002219</v>
      </c>
      <c r="C274" t="s">
        <v>1269</v>
      </c>
      <c r="D274" t="s">
        <v>233</v>
      </c>
      <c r="E274" s="3">
        <v>9</v>
      </c>
      <c r="F274" s="3" t="s">
        <v>20</v>
      </c>
      <c r="G274" s="6" t="s">
        <v>21</v>
      </c>
    </row>
    <row r="275" spans="1:8">
      <c r="A275">
        <v>274</v>
      </c>
      <c r="B275">
        <v>16000002221</v>
      </c>
      <c r="C275" t="s">
        <v>1270</v>
      </c>
      <c r="D275" t="s">
        <v>493</v>
      </c>
      <c r="E275" s="3">
        <v>12</v>
      </c>
      <c r="F275" s="3" t="s">
        <v>20</v>
      </c>
      <c r="G275" s="6" t="s">
        <v>21</v>
      </c>
    </row>
    <row r="276" spans="1:8">
      <c r="A276">
        <v>275</v>
      </c>
      <c r="B276">
        <v>16000025386</v>
      </c>
      <c r="C276" t="s">
        <v>1271</v>
      </c>
      <c r="D276" t="s">
        <v>616</v>
      </c>
      <c r="E276" s="3">
        <v>4</v>
      </c>
      <c r="F276" s="3" t="s">
        <v>20</v>
      </c>
      <c r="H276" s="6" t="s">
        <v>21</v>
      </c>
    </row>
    <row r="277" spans="1:8">
      <c r="A277">
        <v>276</v>
      </c>
      <c r="B277">
        <v>16000044701</v>
      </c>
      <c r="C277" t="s">
        <v>1272</v>
      </c>
      <c r="D277" t="s">
        <v>759</v>
      </c>
      <c r="E277" s="3">
        <v>3</v>
      </c>
      <c r="F277" s="3" t="s">
        <v>20</v>
      </c>
      <c r="H277" s="6" t="s">
        <v>21</v>
      </c>
    </row>
    <row r="278" spans="1:8">
      <c r="A278">
        <v>277</v>
      </c>
      <c r="B278">
        <v>16000028734</v>
      </c>
      <c r="C278" t="s">
        <v>1273</v>
      </c>
      <c r="D278" t="s">
        <v>590</v>
      </c>
      <c r="E278" s="3">
        <v>44</v>
      </c>
      <c r="F278" s="3" t="s">
        <v>20</v>
      </c>
      <c r="H278" s="6" t="s">
        <v>21</v>
      </c>
    </row>
    <row r="279" spans="1:8">
      <c r="A279">
        <v>278</v>
      </c>
      <c r="B279">
        <v>16000000355</v>
      </c>
      <c r="C279" t="s">
        <v>84</v>
      </c>
      <c r="D279" t="s">
        <v>84</v>
      </c>
      <c r="E279" s="3">
        <v>4</v>
      </c>
      <c r="F279" s="3" t="s">
        <v>20</v>
      </c>
      <c r="G279" s="6" t="s">
        <v>21</v>
      </c>
    </row>
    <row r="280" spans="1:8">
      <c r="A280">
        <v>279</v>
      </c>
      <c r="B280">
        <v>16000025979</v>
      </c>
      <c r="C280" t="s">
        <v>1274</v>
      </c>
      <c r="D280" t="s">
        <v>116</v>
      </c>
      <c r="E280" s="3">
        <v>5</v>
      </c>
      <c r="F280" s="3" t="s">
        <v>20</v>
      </c>
      <c r="H280" s="6" t="s">
        <v>21</v>
      </c>
    </row>
    <row r="281" spans="1:8">
      <c r="A281">
        <v>280</v>
      </c>
      <c r="B281">
        <v>16000002187</v>
      </c>
      <c r="C281" t="s">
        <v>1275</v>
      </c>
      <c r="D281" t="s">
        <v>112</v>
      </c>
      <c r="E281" s="3">
        <v>11</v>
      </c>
      <c r="F281" s="3" t="s">
        <v>20</v>
      </c>
      <c r="G281" s="6" t="s">
        <v>21</v>
      </c>
    </row>
    <row r="282" spans="1:8">
      <c r="A282">
        <v>281</v>
      </c>
      <c r="B282">
        <v>11000004590</v>
      </c>
      <c r="C282" t="s">
        <v>1276</v>
      </c>
      <c r="D282" t="s">
        <v>228</v>
      </c>
      <c r="E282" s="3">
        <v>1</v>
      </c>
      <c r="F282" s="3" t="s">
        <v>20</v>
      </c>
      <c r="G282" s="6" t="s">
        <v>21</v>
      </c>
    </row>
    <row r="283" spans="1:8">
      <c r="A283">
        <v>282</v>
      </c>
      <c r="B283">
        <v>16000045011</v>
      </c>
      <c r="C283" t="s">
        <v>1277</v>
      </c>
      <c r="D283" t="s">
        <v>622</v>
      </c>
      <c r="E283" s="3">
        <v>100</v>
      </c>
      <c r="F283" s="3" t="s">
        <v>20</v>
      </c>
      <c r="H283" s="6" t="s">
        <v>21</v>
      </c>
    </row>
    <row r="284" spans="1:8">
      <c r="A284">
        <v>283</v>
      </c>
      <c r="B284">
        <v>16000001427</v>
      </c>
      <c r="C284" t="s">
        <v>1278</v>
      </c>
      <c r="D284" t="s">
        <v>471</v>
      </c>
      <c r="E284" s="3">
        <v>23</v>
      </c>
      <c r="F284" s="3" t="s">
        <v>20</v>
      </c>
      <c r="H284" s="6" t="s">
        <v>21</v>
      </c>
    </row>
    <row r="285" spans="1:8">
      <c r="A285">
        <v>284</v>
      </c>
      <c r="B285">
        <v>16000011572</v>
      </c>
      <c r="C285" t="s">
        <v>1279</v>
      </c>
      <c r="D285" t="s">
        <v>580</v>
      </c>
      <c r="E285" s="3">
        <v>100</v>
      </c>
      <c r="F285" s="3" t="s">
        <v>20</v>
      </c>
      <c r="H285" s="6" t="s">
        <v>21</v>
      </c>
    </row>
    <row r="286" spans="1:8">
      <c r="A286">
        <v>285</v>
      </c>
      <c r="B286">
        <v>16000011573</v>
      </c>
      <c r="C286" t="s">
        <v>1280</v>
      </c>
      <c r="D286" t="s">
        <v>642</v>
      </c>
      <c r="E286" s="3">
        <v>69</v>
      </c>
      <c r="F286" s="3" t="s">
        <v>20</v>
      </c>
      <c r="H286" s="6" t="s">
        <v>21</v>
      </c>
    </row>
    <row r="287" spans="1:8">
      <c r="A287">
        <v>286</v>
      </c>
      <c r="B287">
        <v>16000011574</v>
      </c>
      <c r="C287" t="s">
        <v>1281</v>
      </c>
      <c r="D287" t="s">
        <v>630</v>
      </c>
      <c r="E287" s="3">
        <v>40</v>
      </c>
      <c r="F287" s="3" t="s">
        <v>20</v>
      </c>
      <c r="H287" s="6" t="s">
        <v>21</v>
      </c>
    </row>
    <row r="288" spans="1:8">
      <c r="A288">
        <v>287</v>
      </c>
      <c r="B288">
        <v>16000011575</v>
      </c>
      <c r="C288" t="s">
        <v>1282</v>
      </c>
      <c r="D288" t="s">
        <v>612</v>
      </c>
      <c r="E288" s="3">
        <v>40</v>
      </c>
      <c r="F288" s="3" t="s">
        <v>20</v>
      </c>
      <c r="H288" s="6" t="s">
        <v>21</v>
      </c>
    </row>
    <row r="289" spans="1:8">
      <c r="A289">
        <v>288</v>
      </c>
      <c r="B289">
        <v>16000001477</v>
      </c>
      <c r="C289" t="s">
        <v>1283</v>
      </c>
      <c r="D289" t="s">
        <v>838</v>
      </c>
      <c r="E289" s="3">
        <v>70</v>
      </c>
      <c r="F289" s="3" t="s">
        <v>20</v>
      </c>
      <c r="H289" s="6" t="s">
        <v>21</v>
      </c>
    </row>
    <row r="290" spans="1:8">
      <c r="A290">
        <v>289</v>
      </c>
      <c r="B290">
        <v>16000002265</v>
      </c>
      <c r="C290" t="s">
        <v>1284</v>
      </c>
      <c r="D290" t="s">
        <v>417</v>
      </c>
      <c r="E290" s="3">
        <v>25</v>
      </c>
      <c r="F290" s="3" t="s">
        <v>20</v>
      </c>
      <c r="G290" s="6" t="s">
        <v>21</v>
      </c>
    </row>
    <row r="291" spans="1:8">
      <c r="A291">
        <v>290</v>
      </c>
      <c r="B291">
        <v>16000000748</v>
      </c>
      <c r="C291" t="s">
        <v>804</v>
      </c>
      <c r="D291" t="s">
        <v>804</v>
      </c>
      <c r="E291" s="3">
        <v>15</v>
      </c>
      <c r="F291" s="3" t="s">
        <v>20</v>
      </c>
      <c r="G291" s="6" t="s">
        <v>21</v>
      </c>
      <c r="H291" s="6" t="s">
        <v>21</v>
      </c>
    </row>
    <row r="292" spans="1:8">
      <c r="A292">
        <v>291</v>
      </c>
      <c r="B292">
        <v>16000043525</v>
      </c>
      <c r="C292" t="s">
        <v>1285</v>
      </c>
      <c r="D292" t="s">
        <v>303</v>
      </c>
      <c r="E292" s="3">
        <v>4</v>
      </c>
      <c r="F292" s="3" t="s">
        <v>20</v>
      </c>
      <c r="G292" s="6" t="s">
        <v>21</v>
      </c>
      <c r="H292" s="6" t="s">
        <v>21</v>
      </c>
    </row>
    <row r="293" spans="1:8">
      <c r="A293">
        <v>292</v>
      </c>
      <c r="B293">
        <v>11000004570</v>
      </c>
      <c r="C293" t="s">
        <v>1286</v>
      </c>
      <c r="D293" t="s">
        <v>301</v>
      </c>
      <c r="E293" s="3">
        <v>17</v>
      </c>
      <c r="F293" s="3" t="s">
        <v>20</v>
      </c>
      <c r="G293" s="6" t="s">
        <v>21</v>
      </c>
    </row>
    <row r="294" spans="1:8">
      <c r="A294">
        <v>293</v>
      </c>
      <c r="B294">
        <v>11000004566</v>
      </c>
      <c r="C294" t="s">
        <v>1287</v>
      </c>
      <c r="D294" t="s">
        <v>393</v>
      </c>
      <c r="E294" s="3">
        <v>5</v>
      </c>
      <c r="F294" s="3" t="s">
        <v>20</v>
      </c>
      <c r="G294" s="6" t="s">
        <v>21</v>
      </c>
      <c r="H294" s="6" t="s">
        <v>21</v>
      </c>
    </row>
    <row r="295" spans="1:8">
      <c r="A295">
        <v>294</v>
      </c>
      <c r="B295">
        <v>11000004563</v>
      </c>
      <c r="C295" t="s">
        <v>1288</v>
      </c>
      <c r="D295" t="s">
        <v>403</v>
      </c>
      <c r="E295" s="3">
        <v>10</v>
      </c>
      <c r="F295" s="3" t="s">
        <v>20</v>
      </c>
      <c r="G295" s="6" t="s">
        <v>21</v>
      </c>
    </row>
    <row r="296" spans="1:8">
      <c r="A296">
        <v>295</v>
      </c>
      <c r="B296">
        <v>16000045235</v>
      </c>
      <c r="C296" t="s">
        <v>1289</v>
      </c>
      <c r="D296" t="s">
        <v>668</v>
      </c>
      <c r="E296" s="3">
        <v>10</v>
      </c>
      <c r="F296" s="3" t="s">
        <v>20</v>
      </c>
      <c r="G296" s="6" t="s">
        <v>21</v>
      </c>
      <c r="H296" s="6" t="s">
        <v>21</v>
      </c>
    </row>
    <row r="297" spans="1:8">
      <c r="A297">
        <v>296</v>
      </c>
      <c r="B297">
        <v>16000045237</v>
      </c>
      <c r="C297" t="s">
        <v>1290</v>
      </c>
      <c r="D297" t="s">
        <v>349</v>
      </c>
      <c r="E297" s="3">
        <v>10</v>
      </c>
      <c r="F297" s="3" t="s">
        <v>20</v>
      </c>
      <c r="G297" s="6" t="s">
        <v>21</v>
      </c>
      <c r="H297" s="6" t="s">
        <v>21</v>
      </c>
    </row>
    <row r="298" spans="1:8">
      <c r="A298">
        <v>297</v>
      </c>
      <c r="B298">
        <v>11000085114</v>
      </c>
      <c r="C298" t="s">
        <v>1291</v>
      </c>
      <c r="D298" t="s">
        <v>257</v>
      </c>
      <c r="E298" s="3">
        <v>10</v>
      </c>
      <c r="F298" s="3" t="s">
        <v>20</v>
      </c>
      <c r="H298" s="6" t="s">
        <v>21</v>
      </c>
    </row>
    <row r="299" spans="1:8">
      <c r="A299">
        <v>298</v>
      </c>
      <c r="B299">
        <v>11000081639</v>
      </c>
      <c r="C299" t="s">
        <v>1292</v>
      </c>
      <c r="D299" t="s">
        <v>943</v>
      </c>
      <c r="E299" s="3">
        <v>50</v>
      </c>
      <c r="F299" s="3" t="s">
        <v>20</v>
      </c>
      <c r="G299" s="6" t="s">
        <v>21</v>
      </c>
      <c r="H299" s="6" t="s">
        <v>21</v>
      </c>
    </row>
    <row r="300" spans="1:8">
      <c r="A300">
        <v>299</v>
      </c>
      <c r="B300">
        <v>16000033478</v>
      </c>
      <c r="C300" t="s">
        <v>682</v>
      </c>
      <c r="D300" t="s">
        <v>682</v>
      </c>
      <c r="E300" s="3">
        <v>18</v>
      </c>
      <c r="F300" s="3" t="s">
        <v>20</v>
      </c>
      <c r="G300" s="6" t="s">
        <v>21</v>
      </c>
      <c r="H300" s="6" t="s">
        <v>21</v>
      </c>
    </row>
    <row r="301" spans="1:8">
      <c r="A301">
        <v>300</v>
      </c>
      <c r="B301">
        <v>11000005579</v>
      </c>
      <c r="C301" t="s">
        <v>802</v>
      </c>
      <c r="D301" t="s">
        <v>802</v>
      </c>
      <c r="E301" s="3">
        <v>33</v>
      </c>
      <c r="F301" s="3" t="s">
        <v>20</v>
      </c>
      <c r="H301" s="6" t="s">
        <v>21</v>
      </c>
    </row>
    <row r="302" spans="1:8">
      <c r="A302">
        <v>301</v>
      </c>
      <c r="B302">
        <v>16000043836</v>
      </c>
      <c r="C302" t="s">
        <v>1294</v>
      </c>
      <c r="D302" t="s">
        <v>48</v>
      </c>
      <c r="E302" s="3">
        <v>7</v>
      </c>
      <c r="F302" s="3" t="s">
        <v>20</v>
      </c>
      <c r="H302" s="6" t="s">
        <v>21</v>
      </c>
    </row>
    <row r="303" spans="1:8">
      <c r="A303">
        <v>302</v>
      </c>
      <c r="B303">
        <v>16000040367</v>
      </c>
      <c r="C303" t="s">
        <v>1295</v>
      </c>
      <c r="D303" t="s">
        <v>387</v>
      </c>
      <c r="E303" s="3">
        <v>7</v>
      </c>
      <c r="F303" s="3" t="s">
        <v>20</v>
      </c>
      <c r="H303" s="6" t="s">
        <v>21</v>
      </c>
    </row>
    <row r="304" spans="1:8">
      <c r="A304">
        <v>303</v>
      </c>
      <c r="B304">
        <v>16000040090</v>
      </c>
      <c r="C304" t="s">
        <v>1296</v>
      </c>
      <c r="D304" t="s">
        <v>385</v>
      </c>
      <c r="E304" s="3">
        <v>1</v>
      </c>
      <c r="F304" s="3" t="s">
        <v>20</v>
      </c>
      <c r="G304" s="6" t="s">
        <v>21</v>
      </c>
    </row>
    <row r="305" spans="1:8">
      <c r="A305">
        <v>304</v>
      </c>
      <c r="B305">
        <v>11000069149</v>
      </c>
      <c r="C305" t="s">
        <v>1297</v>
      </c>
      <c r="D305" t="s">
        <v>545</v>
      </c>
      <c r="E305" s="3">
        <v>17.350000000000001</v>
      </c>
      <c r="F305" s="3" t="s">
        <v>546</v>
      </c>
      <c r="G305" s="6" t="s">
        <v>21</v>
      </c>
      <c r="H305" s="6" t="s">
        <v>21</v>
      </c>
    </row>
    <row r="306" spans="1:8">
      <c r="A306">
        <v>305</v>
      </c>
      <c r="B306">
        <v>16000002204</v>
      </c>
      <c r="C306" t="s">
        <v>1298</v>
      </c>
      <c r="D306" t="s">
        <v>359</v>
      </c>
      <c r="E306" s="3">
        <v>6</v>
      </c>
      <c r="F306" s="3" t="s">
        <v>20</v>
      </c>
      <c r="G306" s="6" t="s">
        <v>21</v>
      </c>
    </row>
    <row r="307" spans="1:8">
      <c r="A307">
        <v>306</v>
      </c>
      <c r="B307">
        <v>16000028001</v>
      </c>
      <c r="C307" t="s">
        <v>1299</v>
      </c>
      <c r="D307" t="s">
        <v>216</v>
      </c>
      <c r="E307" s="3">
        <v>26</v>
      </c>
      <c r="F307" s="3" t="s">
        <v>20</v>
      </c>
      <c r="H307" s="6" t="s">
        <v>21</v>
      </c>
    </row>
    <row r="308" spans="1:8">
      <c r="A308">
        <v>307</v>
      </c>
      <c r="B308">
        <v>16000028002</v>
      </c>
      <c r="C308" t="s">
        <v>1300</v>
      </c>
      <c r="D308" t="s">
        <v>210</v>
      </c>
      <c r="E308" s="3">
        <v>26</v>
      </c>
      <c r="F308" s="3" t="s">
        <v>20</v>
      </c>
      <c r="H308" s="6" t="s">
        <v>21</v>
      </c>
    </row>
    <row r="309" spans="1:8">
      <c r="A309">
        <v>308</v>
      </c>
      <c r="B309">
        <v>16000004463</v>
      </c>
      <c r="C309" t="s">
        <v>1349</v>
      </c>
      <c r="D309" t="s">
        <v>1350</v>
      </c>
      <c r="E309" s="3">
        <v>77</v>
      </c>
      <c r="F309" s="3" t="s">
        <v>20</v>
      </c>
      <c r="H309" s="6" t="s">
        <v>21</v>
      </c>
    </row>
    <row r="310" spans="1:8">
      <c r="A310">
        <v>309</v>
      </c>
      <c r="B310">
        <v>16000000554</v>
      </c>
      <c r="C310" t="s">
        <v>1302</v>
      </c>
      <c r="D310" t="s">
        <v>558</v>
      </c>
      <c r="E310" s="3">
        <v>2</v>
      </c>
      <c r="F310" s="3" t="s">
        <v>20</v>
      </c>
      <c r="G310" s="6" t="s">
        <v>21</v>
      </c>
      <c r="H310" s="6" t="s">
        <v>21</v>
      </c>
    </row>
    <row r="311" spans="1:8">
      <c r="A311">
        <v>310</v>
      </c>
      <c r="B311">
        <v>16000030885</v>
      </c>
      <c r="C311" t="s">
        <v>1303</v>
      </c>
      <c r="D311" t="s">
        <v>19</v>
      </c>
      <c r="E311" s="3">
        <v>11</v>
      </c>
      <c r="F311" s="3" t="s">
        <v>20</v>
      </c>
      <c r="H311" s="6" t="s">
        <v>21</v>
      </c>
    </row>
    <row r="312" spans="1:8">
      <c r="A312">
        <v>311</v>
      </c>
      <c r="B312">
        <v>16000002220</v>
      </c>
      <c r="C312" t="s">
        <v>1304</v>
      </c>
      <c r="D312" t="s">
        <v>407</v>
      </c>
      <c r="E312" s="3">
        <v>5</v>
      </c>
      <c r="F312" s="3" t="s">
        <v>20</v>
      </c>
      <c r="G312" s="6" t="s">
        <v>21</v>
      </c>
    </row>
    <row r="313" spans="1:8">
      <c r="A313">
        <v>312</v>
      </c>
      <c r="B313">
        <v>16000024405</v>
      </c>
      <c r="C313" t="s">
        <v>1305</v>
      </c>
      <c r="D313" t="s">
        <v>237</v>
      </c>
      <c r="E313" s="3">
        <v>13</v>
      </c>
      <c r="F313" s="3" t="s">
        <v>20</v>
      </c>
      <c r="G313" s="6" t="s">
        <v>21</v>
      </c>
    </row>
    <row r="314" spans="1:8">
      <c r="A314">
        <v>313</v>
      </c>
      <c r="B314">
        <v>16000045057</v>
      </c>
      <c r="C314" t="s">
        <v>1306</v>
      </c>
      <c r="D314" t="s">
        <v>114</v>
      </c>
      <c r="E314" s="3">
        <v>3</v>
      </c>
      <c r="F314" s="3" t="s">
        <v>20</v>
      </c>
      <c r="G314" s="6" t="s">
        <v>21</v>
      </c>
    </row>
    <row r="315" spans="1:8">
      <c r="A315">
        <v>314</v>
      </c>
      <c r="B315">
        <v>16000001442</v>
      </c>
      <c r="C315" t="s">
        <v>1307</v>
      </c>
      <c r="D315" t="s">
        <v>76</v>
      </c>
      <c r="E315" s="3">
        <v>22</v>
      </c>
      <c r="F315" s="3" t="s">
        <v>20</v>
      </c>
      <c r="H315" s="6" t="s">
        <v>21</v>
      </c>
    </row>
    <row r="316" spans="1:8">
      <c r="A316">
        <v>315</v>
      </c>
      <c r="B316">
        <v>16000004413</v>
      </c>
      <c r="C316" t="s">
        <v>1308</v>
      </c>
      <c r="D316" t="s">
        <v>68</v>
      </c>
      <c r="E316" s="3">
        <v>7</v>
      </c>
      <c r="F316" s="3" t="s">
        <v>20</v>
      </c>
      <c r="H316" s="6" t="s">
        <v>21</v>
      </c>
    </row>
    <row r="317" spans="1:8">
      <c r="A317">
        <v>316</v>
      </c>
      <c r="B317">
        <v>16000001438</v>
      </c>
      <c r="C317" t="s">
        <v>1309</v>
      </c>
      <c r="D317" t="s">
        <v>138</v>
      </c>
      <c r="E317" s="3">
        <v>13</v>
      </c>
      <c r="F317" s="3" t="s">
        <v>20</v>
      </c>
      <c r="H317" s="6" t="s">
        <v>21</v>
      </c>
    </row>
    <row r="318" spans="1:8">
      <c r="A318">
        <v>317</v>
      </c>
      <c r="B318">
        <v>16000025558</v>
      </c>
      <c r="C318" t="s">
        <v>1310</v>
      </c>
      <c r="D318" t="s">
        <v>745</v>
      </c>
      <c r="E318" s="3">
        <v>6</v>
      </c>
      <c r="F318" s="3" t="s">
        <v>20</v>
      </c>
      <c r="H318" s="6" t="s">
        <v>21</v>
      </c>
    </row>
    <row r="319" spans="1:8">
      <c r="A319">
        <v>318</v>
      </c>
      <c r="B319">
        <v>16000001472</v>
      </c>
      <c r="C319" t="s">
        <v>1311</v>
      </c>
      <c r="D319" t="s">
        <v>525</v>
      </c>
      <c r="E319" s="3">
        <v>31</v>
      </c>
      <c r="F319" s="3" t="s">
        <v>20</v>
      </c>
      <c r="H319" s="6" t="s">
        <v>21</v>
      </c>
    </row>
    <row r="320" spans="1:8">
      <c r="A320">
        <v>319</v>
      </c>
      <c r="B320">
        <v>16000030550</v>
      </c>
      <c r="C320" t="s">
        <v>1312</v>
      </c>
      <c r="D320" t="s">
        <v>672</v>
      </c>
      <c r="E320" s="3">
        <v>10</v>
      </c>
      <c r="F320" s="3" t="s">
        <v>20</v>
      </c>
      <c r="H320" s="6" t="s">
        <v>21</v>
      </c>
    </row>
    <row r="321" spans="1:8">
      <c r="A321">
        <v>320</v>
      </c>
      <c r="B321">
        <v>16000002250</v>
      </c>
      <c r="C321" t="s">
        <v>1313</v>
      </c>
      <c r="D321" t="s">
        <v>72</v>
      </c>
      <c r="E321" s="3">
        <v>2</v>
      </c>
      <c r="F321" s="3" t="s">
        <v>20</v>
      </c>
      <c r="G321" s="6" t="s">
        <v>21</v>
      </c>
    </row>
    <row r="322" spans="1:8">
      <c r="A322">
        <v>321</v>
      </c>
      <c r="B322">
        <v>16000039302</v>
      </c>
      <c r="C322" t="s">
        <v>1314</v>
      </c>
      <c r="D322" t="s">
        <v>126</v>
      </c>
      <c r="E322" s="3">
        <v>1</v>
      </c>
      <c r="F322" s="3" t="s">
        <v>20</v>
      </c>
      <c r="H322" s="6" t="s">
        <v>21</v>
      </c>
    </row>
    <row r="323" spans="1:8">
      <c r="A323">
        <v>322</v>
      </c>
      <c r="B323">
        <v>16000001446</v>
      </c>
      <c r="C323" t="s">
        <v>1315</v>
      </c>
      <c r="D323" t="s">
        <v>379</v>
      </c>
      <c r="E323" s="3">
        <v>1</v>
      </c>
      <c r="F323" s="3" t="s">
        <v>20</v>
      </c>
      <c r="H323" s="6" t="s">
        <v>21</v>
      </c>
    </row>
    <row r="324" spans="1:8">
      <c r="A324">
        <v>323</v>
      </c>
      <c r="B324">
        <v>16000004410</v>
      </c>
      <c r="C324" t="s">
        <v>1316</v>
      </c>
      <c r="D324" t="s">
        <v>459</v>
      </c>
      <c r="E324" s="3">
        <v>19</v>
      </c>
      <c r="F324" s="3" t="s">
        <v>20</v>
      </c>
      <c r="H324" s="6" t="s">
        <v>21</v>
      </c>
    </row>
    <row r="325" spans="1:8">
      <c r="A325">
        <v>324</v>
      </c>
      <c r="B325">
        <v>16000039951</v>
      </c>
      <c r="C325" t="s">
        <v>1317</v>
      </c>
      <c r="D325" t="s">
        <v>183</v>
      </c>
      <c r="E325" s="3">
        <v>6</v>
      </c>
      <c r="F325" s="3" t="s">
        <v>20</v>
      </c>
      <c r="H325" s="6" t="s">
        <v>21</v>
      </c>
    </row>
    <row r="326" spans="1:8">
      <c r="A326">
        <v>325</v>
      </c>
      <c r="B326">
        <v>16000001495</v>
      </c>
      <c r="C326" t="s">
        <v>1318</v>
      </c>
      <c r="D326" t="s">
        <v>92</v>
      </c>
      <c r="E326" s="3">
        <v>17</v>
      </c>
      <c r="F326" s="3" t="s">
        <v>20</v>
      </c>
      <c r="H326" s="6" t="s">
        <v>21</v>
      </c>
    </row>
    <row r="327" spans="1:8">
      <c r="A327">
        <v>326</v>
      </c>
      <c r="B327">
        <v>16000001439</v>
      </c>
      <c r="C327" t="s">
        <v>1319</v>
      </c>
      <c r="D327" t="s">
        <v>124</v>
      </c>
      <c r="E327" s="3">
        <v>14</v>
      </c>
      <c r="F327" s="3" t="s">
        <v>20</v>
      </c>
      <c r="H327" s="6" t="s">
        <v>21</v>
      </c>
    </row>
    <row r="328" spans="1:8">
      <c r="A328">
        <v>327</v>
      </c>
      <c r="B328">
        <v>16000001469</v>
      </c>
      <c r="C328" t="s">
        <v>1320</v>
      </c>
      <c r="D328" t="s">
        <v>437</v>
      </c>
      <c r="E328" s="3">
        <v>11</v>
      </c>
      <c r="F328" s="3" t="s">
        <v>20</v>
      </c>
      <c r="H328" s="6" t="s">
        <v>21</v>
      </c>
    </row>
    <row r="329" spans="1:8">
      <c r="A329">
        <v>328</v>
      </c>
      <c r="B329">
        <v>16000001544</v>
      </c>
      <c r="C329" t="s">
        <v>1321</v>
      </c>
      <c r="D329" t="s">
        <v>110</v>
      </c>
      <c r="E329" s="3">
        <v>2</v>
      </c>
      <c r="F329" s="3" t="s">
        <v>20</v>
      </c>
      <c r="G329" s="6" t="s">
        <v>21</v>
      </c>
    </row>
    <row r="330" spans="1:8">
      <c r="A330">
        <v>329</v>
      </c>
      <c r="B330">
        <v>16000023869</v>
      </c>
      <c r="C330" t="s">
        <v>1322</v>
      </c>
      <c r="D330" t="s">
        <v>509</v>
      </c>
      <c r="E330" s="3">
        <v>8</v>
      </c>
      <c r="F330" s="3" t="s">
        <v>20</v>
      </c>
      <c r="H330" s="6" t="s">
        <v>21</v>
      </c>
    </row>
    <row r="331" spans="1:8">
      <c r="A331">
        <v>330</v>
      </c>
      <c r="B331">
        <v>16000006697</v>
      </c>
      <c r="C331" t="s">
        <v>1323</v>
      </c>
      <c r="D331" t="s">
        <v>487</v>
      </c>
      <c r="E331" s="3">
        <v>26</v>
      </c>
      <c r="F331" s="3" t="s">
        <v>20</v>
      </c>
      <c r="H331" s="6" t="s">
        <v>21</v>
      </c>
    </row>
    <row r="332" spans="1:8">
      <c r="A332">
        <v>331</v>
      </c>
      <c r="B332">
        <v>16000002210</v>
      </c>
      <c r="C332" t="s">
        <v>1324</v>
      </c>
      <c r="D332" t="s">
        <v>226</v>
      </c>
      <c r="E332" s="3">
        <v>12</v>
      </c>
      <c r="F332" s="3" t="s">
        <v>20</v>
      </c>
      <c r="G332" s="6" t="s">
        <v>21</v>
      </c>
    </row>
    <row r="333" spans="1:8">
      <c r="A333">
        <v>332</v>
      </c>
      <c r="B333">
        <v>16000035430</v>
      </c>
      <c r="C333" t="s">
        <v>1325</v>
      </c>
      <c r="D333" t="s">
        <v>449</v>
      </c>
      <c r="E333" s="3">
        <v>34</v>
      </c>
      <c r="F333" s="3" t="s">
        <v>20</v>
      </c>
      <c r="G333" s="6" t="s">
        <v>21</v>
      </c>
      <c r="H333" s="6" t="s">
        <v>21</v>
      </c>
    </row>
    <row r="334" spans="1:8">
      <c r="A334">
        <v>333</v>
      </c>
      <c r="B334">
        <v>16000007590</v>
      </c>
      <c r="C334" t="s">
        <v>1326</v>
      </c>
      <c r="D334" t="s">
        <v>453</v>
      </c>
      <c r="E334" s="3">
        <v>2</v>
      </c>
      <c r="F334" s="3" t="s">
        <v>20</v>
      </c>
      <c r="G334" s="6" t="s">
        <v>21</v>
      </c>
    </row>
    <row r="335" spans="1:8">
      <c r="A335">
        <v>334</v>
      </c>
      <c r="B335">
        <v>16000037969</v>
      </c>
      <c r="C335" t="s">
        <v>1327</v>
      </c>
      <c r="D335" t="s">
        <v>465</v>
      </c>
      <c r="E335" s="3">
        <v>40</v>
      </c>
      <c r="F335" s="3" t="s">
        <v>20</v>
      </c>
      <c r="H335" s="6" t="s">
        <v>21</v>
      </c>
    </row>
    <row r="336" spans="1:8">
      <c r="A336">
        <v>335</v>
      </c>
      <c r="B336">
        <v>16000008025</v>
      </c>
      <c r="C336" t="s">
        <v>1328</v>
      </c>
      <c r="D336" t="s">
        <v>451</v>
      </c>
      <c r="E336" s="3">
        <v>2</v>
      </c>
      <c r="F336" s="3" t="s">
        <v>20</v>
      </c>
      <c r="G336" s="6" t="s">
        <v>21</v>
      </c>
      <c r="H336" s="6" t="s">
        <v>21</v>
      </c>
    </row>
    <row r="337" spans="1:8">
      <c r="A337">
        <v>336</v>
      </c>
      <c r="B337">
        <v>16000025567</v>
      </c>
      <c r="C337" t="s">
        <v>1329</v>
      </c>
      <c r="D337" t="s">
        <v>245</v>
      </c>
      <c r="E337" s="3">
        <v>14</v>
      </c>
      <c r="F337" s="3" t="s">
        <v>20</v>
      </c>
      <c r="G337" s="6" t="s">
        <v>21</v>
      </c>
      <c r="H337" s="6" t="s">
        <v>21</v>
      </c>
    </row>
    <row r="338" spans="1:8">
      <c r="A338">
        <v>337</v>
      </c>
      <c r="B338">
        <v>16000004812</v>
      </c>
      <c r="C338" t="s">
        <v>1330</v>
      </c>
      <c r="D338" t="s">
        <v>321</v>
      </c>
      <c r="E338" s="3">
        <v>9</v>
      </c>
      <c r="F338" s="3" t="s">
        <v>20</v>
      </c>
      <c r="H338" s="6" t="s">
        <v>21</v>
      </c>
    </row>
    <row r="339" spans="1:8">
      <c r="A339">
        <v>338</v>
      </c>
      <c r="B339">
        <v>16000001423</v>
      </c>
      <c r="C339" t="s">
        <v>1331</v>
      </c>
      <c r="D339" t="s">
        <v>129</v>
      </c>
      <c r="E339" s="3">
        <v>8</v>
      </c>
      <c r="F339" s="3" t="s">
        <v>20</v>
      </c>
      <c r="H339" s="6" t="s">
        <v>21</v>
      </c>
    </row>
    <row r="340" spans="1:8">
      <c r="A340">
        <v>339</v>
      </c>
      <c r="B340">
        <v>16000001424</v>
      </c>
      <c r="C340" t="s">
        <v>1332</v>
      </c>
      <c r="D340" t="s">
        <v>131</v>
      </c>
      <c r="E340" s="3">
        <v>10</v>
      </c>
      <c r="F340" s="3" t="s">
        <v>20</v>
      </c>
      <c r="H340" s="6" t="s">
        <v>21</v>
      </c>
    </row>
    <row r="341" spans="1:8">
      <c r="A341">
        <v>340</v>
      </c>
      <c r="B341">
        <v>16000039912</v>
      </c>
      <c r="C341" t="s">
        <v>1017</v>
      </c>
      <c r="D341" t="s">
        <v>676</v>
      </c>
      <c r="E341" s="3">
        <v>140</v>
      </c>
      <c r="F341" s="3" t="s">
        <v>20</v>
      </c>
      <c r="H341" s="6" t="s">
        <v>21</v>
      </c>
    </row>
    <row r="342" spans="1:8" ht="15.6" customHeight="1">
      <c r="A342">
        <v>341</v>
      </c>
      <c r="B342">
        <v>16000028006</v>
      </c>
      <c r="C342" t="s">
        <v>1333</v>
      </c>
      <c r="D342" t="s">
        <v>475</v>
      </c>
      <c r="E342" s="3">
        <f>45+72+8+40+20</f>
        <v>185</v>
      </c>
      <c r="F342" s="3" t="s">
        <v>20</v>
      </c>
      <c r="H342" s="6" t="s">
        <v>21</v>
      </c>
    </row>
    <row r="343" spans="1:8">
      <c r="A343">
        <v>342</v>
      </c>
      <c r="B343">
        <v>11000004540</v>
      </c>
      <c r="C343" t="s">
        <v>1334</v>
      </c>
      <c r="D343" t="s">
        <v>503</v>
      </c>
      <c r="E343" s="3">
        <v>3</v>
      </c>
      <c r="F343" s="3" t="s">
        <v>20</v>
      </c>
      <c r="G343" s="6" t="s">
        <v>21</v>
      </c>
      <c r="H343" s="6" t="s">
        <v>21</v>
      </c>
    </row>
    <row r="344" spans="1:8">
      <c r="A344">
        <v>343</v>
      </c>
      <c r="B344">
        <v>16000002286</v>
      </c>
      <c r="C344" t="s">
        <v>1335</v>
      </c>
      <c r="D344" t="s">
        <v>172</v>
      </c>
      <c r="E344" s="3">
        <v>4</v>
      </c>
      <c r="F344" s="3" t="s">
        <v>20</v>
      </c>
      <c r="G344" s="6" t="s">
        <v>21</v>
      </c>
    </row>
    <row r="345" spans="1:8">
      <c r="A345">
        <v>344</v>
      </c>
      <c r="B345">
        <v>16000002285</v>
      </c>
      <c r="C345" t="s">
        <v>1336</v>
      </c>
      <c r="D345" t="s">
        <v>224</v>
      </c>
      <c r="E345" s="3">
        <v>6</v>
      </c>
      <c r="F345" s="3" t="s">
        <v>20</v>
      </c>
      <c r="G345" s="6" t="s">
        <v>21</v>
      </c>
    </row>
    <row r="346" spans="1:8">
      <c r="A346">
        <v>345</v>
      </c>
      <c r="B346">
        <v>16000006709</v>
      </c>
      <c r="C346" t="s">
        <v>1337</v>
      </c>
      <c r="D346" t="s">
        <v>189</v>
      </c>
      <c r="E346" s="3">
        <v>3</v>
      </c>
      <c r="F346" s="3" t="s">
        <v>20</v>
      </c>
      <c r="H346" s="6" t="s">
        <v>21</v>
      </c>
    </row>
    <row r="347" spans="1:8">
      <c r="A347">
        <v>346</v>
      </c>
      <c r="B347">
        <v>16000025210</v>
      </c>
      <c r="C347" t="s">
        <v>1338</v>
      </c>
      <c r="D347" t="s">
        <v>90</v>
      </c>
      <c r="E347" s="3">
        <v>4</v>
      </c>
      <c r="F347" s="3" t="s">
        <v>20</v>
      </c>
      <c r="H347" s="6" t="s">
        <v>21</v>
      </c>
    </row>
    <row r="348" spans="1:8">
      <c r="A348">
        <v>347</v>
      </c>
      <c r="B348">
        <v>16000004458</v>
      </c>
      <c r="C348" t="s">
        <v>1339</v>
      </c>
      <c r="D348" t="s">
        <v>174</v>
      </c>
      <c r="E348" s="3">
        <v>14</v>
      </c>
      <c r="F348" s="3" t="s">
        <v>20</v>
      </c>
      <c r="H348" s="6" t="s">
        <v>21</v>
      </c>
    </row>
    <row r="349" spans="1:8">
      <c r="A349">
        <v>348</v>
      </c>
      <c r="B349">
        <v>16000004459</v>
      </c>
      <c r="C349" t="s">
        <v>1340</v>
      </c>
      <c r="D349" t="s">
        <v>208</v>
      </c>
      <c r="E349" s="3">
        <v>6</v>
      </c>
      <c r="F349" s="3" t="s">
        <v>20</v>
      </c>
      <c r="H349" s="6" t="s">
        <v>21</v>
      </c>
    </row>
    <row r="350" spans="1:8">
      <c r="A350">
        <v>349</v>
      </c>
      <c r="B350">
        <v>16000023670</v>
      </c>
      <c r="C350" t="s">
        <v>1341</v>
      </c>
      <c r="D350" t="s">
        <v>201</v>
      </c>
      <c r="E350" s="3">
        <v>2</v>
      </c>
      <c r="F350" s="3" t="s">
        <v>20</v>
      </c>
      <c r="G350" s="6" t="s">
        <v>21</v>
      </c>
    </row>
    <row r="351" spans="1:8">
      <c r="A351">
        <v>350</v>
      </c>
      <c r="B351">
        <v>16000004411</v>
      </c>
      <c r="C351" t="s">
        <v>1342</v>
      </c>
      <c r="D351" t="s">
        <v>309</v>
      </c>
      <c r="E351" s="3">
        <v>15</v>
      </c>
      <c r="F351" s="3" t="s">
        <v>20</v>
      </c>
      <c r="H351" s="6" t="s">
        <v>21</v>
      </c>
    </row>
    <row r="352" spans="1:8">
      <c r="A352">
        <v>351</v>
      </c>
      <c r="B352">
        <v>16000004409</v>
      </c>
      <c r="C352" t="s">
        <v>1343</v>
      </c>
      <c r="D352" t="s">
        <v>505</v>
      </c>
      <c r="E352" s="3">
        <v>11</v>
      </c>
      <c r="F352" s="3" t="s">
        <v>20</v>
      </c>
      <c r="H352" s="6" t="s">
        <v>21</v>
      </c>
    </row>
    <row r="353" spans="1:8">
      <c r="A353">
        <v>352</v>
      </c>
      <c r="B353">
        <v>16000044546</v>
      </c>
      <c r="C353" t="s">
        <v>1344</v>
      </c>
      <c r="D353" t="s">
        <v>58</v>
      </c>
      <c r="E353" s="3">
        <v>4</v>
      </c>
      <c r="F353" s="3" t="s">
        <v>20</v>
      </c>
      <c r="H353" s="6" t="s">
        <v>21</v>
      </c>
    </row>
    <row r="354" spans="1:8">
      <c r="A354">
        <v>353</v>
      </c>
      <c r="B354">
        <v>16000001444</v>
      </c>
      <c r="C354" t="s">
        <v>1345</v>
      </c>
      <c r="D354" t="s">
        <v>363</v>
      </c>
      <c r="E354" s="3">
        <v>17</v>
      </c>
      <c r="F354" s="3" t="s">
        <v>20</v>
      </c>
      <c r="H354" s="6" t="s">
        <v>21</v>
      </c>
    </row>
    <row r="355" spans="1:8">
      <c r="A355">
        <v>354</v>
      </c>
      <c r="B355">
        <v>16000004408</v>
      </c>
      <c r="C355" t="s">
        <v>1346</v>
      </c>
      <c r="D355" t="s">
        <v>102</v>
      </c>
      <c r="E355" s="3">
        <v>11</v>
      </c>
      <c r="F355" s="3" t="s">
        <v>20</v>
      </c>
      <c r="H355" s="6" t="s">
        <v>21</v>
      </c>
    </row>
    <row r="356" spans="1:8">
      <c r="A356">
        <v>355</v>
      </c>
      <c r="B356">
        <v>16000032020</v>
      </c>
      <c r="C356" t="s">
        <v>1347</v>
      </c>
      <c r="D356" t="s">
        <v>82</v>
      </c>
      <c r="E356" s="3">
        <v>3</v>
      </c>
      <c r="F356" s="3" t="s">
        <v>20</v>
      </c>
      <c r="H356" s="6" t="s">
        <v>21</v>
      </c>
    </row>
    <row r="357" spans="1:8">
      <c r="A357">
        <v>356</v>
      </c>
      <c r="B357">
        <v>16000037988</v>
      </c>
      <c r="C357" t="s">
        <v>1348</v>
      </c>
      <c r="D357" t="s">
        <v>166</v>
      </c>
      <c r="E357" s="3">
        <v>1</v>
      </c>
      <c r="F357" s="3" t="s">
        <v>20</v>
      </c>
      <c r="H357" s="6" t="s">
        <v>21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5DB6155D6AF34E85C7B3091FAD7770" ma:contentTypeVersion="9" ma:contentTypeDescription="Create a new document." ma:contentTypeScope="" ma:versionID="bdb89bdd2adeb93467fbebe87f33352a">
  <xsd:schema xmlns:xsd="http://www.w3.org/2001/XMLSchema" xmlns:xs="http://www.w3.org/2001/XMLSchema" xmlns:p="http://schemas.microsoft.com/office/2006/metadata/properties" xmlns:ns3="6f0f437f-6379-480b-ad6f-d33a010107ff" targetNamespace="http://schemas.microsoft.com/office/2006/metadata/properties" ma:root="true" ma:fieldsID="467e24d256ba476024b679da030f4c05" ns3:_="">
    <xsd:import namespace="6f0f437f-6379-480b-ad6f-d33a010107f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SearchProperties" minOccurs="0"/>
                <xsd:element ref="ns3:_activity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0f437f-6379-480b-ad6f-d33a010107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f0f437f-6379-480b-ad6f-d33a010107ff" xsi:nil="true"/>
  </documentManagement>
</p:properties>
</file>

<file path=customXml/itemProps1.xml><?xml version="1.0" encoding="utf-8"?>
<ds:datastoreItem xmlns:ds="http://schemas.openxmlformats.org/officeDocument/2006/customXml" ds:itemID="{15C4A8D6-1B54-4FEE-B5C2-BC8906BB2ECB}"/>
</file>

<file path=customXml/itemProps2.xml><?xml version="1.0" encoding="utf-8"?>
<ds:datastoreItem xmlns:ds="http://schemas.openxmlformats.org/officeDocument/2006/customXml" ds:itemID="{3C8F5390-9FEC-43C3-B475-783D107F06B9}"/>
</file>

<file path=customXml/itemProps3.xml><?xml version="1.0" encoding="utf-8"?>
<ds:datastoreItem xmlns:ds="http://schemas.openxmlformats.org/officeDocument/2006/customXml" ds:itemID="{8F7C5819-B1E7-4412-B457-AC3F0D0955A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Renāta Miške</dc:creator>
  <cp:keywords/>
  <dc:description/>
  <cp:lastModifiedBy>Inese Stendzeniece</cp:lastModifiedBy>
  <cp:revision/>
  <dcterms:created xsi:type="dcterms:W3CDTF">2026-07-17T10:48:21Z</dcterms:created>
  <dcterms:modified xsi:type="dcterms:W3CDTF">2026-10-12T05:22:57Z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0x010100FF5DB6155D6AF34E85C7B3091FAD7770</vt:lpwstr>
  </property>
</Properties>
</file>